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V:\10 業務係\80 経営比較分析表\R6年度（R5年度分）\提出\"/>
    </mc:Choice>
  </mc:AlternateContent>
  <xr:revisionPtr revIDLastSave="0" documentId="13_ncr:1_{5A447259-4934-425E-BAF5-E4E2385B1EB0}" xr6:coauthVersionLast="36" xr6:coauthVersionMax="36" xr10:uidLastSave="{00000000-0000-0000-0000-000000000000}"/>
  <workbookProtection workbookAlgorithmName="SHA-512" workbookHashValue="1EOcj+K//512TVGuMqzuqP/AiR6fhvxPHlHQyiUFW535CF+RKmMZvPG1kdA4aGj4M4CkAhw5TtRjfyu/YNV7ZA==" workbookSaltValue="rhJu6FGMjqWIbbYtCFo8Ag==" workbookSpinCount="100000" lockStructure="1"/>
  <bookViews>
    <workbookView xWindow="0" yWindow="0" windowWidth="28800" windowHeight="1137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H86" i="4"/>
  <c r="E86" i="4"/>
  <c r="AT10" i="4"/>
  <c r="AL8" i="4"/>
  <c r="P8" i="4"/>
  <c r="I8" i="4"/>
</calcChain>
</file>

<file path=xl/sharedStrings.xml><?xml version="1.0" encoding="utf-8"?>
<sst xmlns="http://schemas.openxmlformats.org/spreadsheetml/2006/main" count="237" uniqueCount="119">
  <si>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</si>
  <si>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</si>
  <si>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</si>
  <si>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</si>
  <si>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</si>
  <si>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</si>
  <si>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</si>
  <si>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</si>
  <si>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</si>
  <si>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</si>
  <si>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</si>
  <si>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</si>
  <si>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</si>
  <si>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</si>
  <si>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</si>
  <si>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</si>
  <si>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</si>
  <si>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</si>
  <si>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</si>
  <si>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</si>
  <si>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</si>
  <si>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</si>
  <si>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</si>
  <si>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</si>
  <si>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</si>
  <si>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</si>
  <si>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</si>
  <si>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</si>
  <si>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</si>
  <si>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</si>
  <si>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</si>
  <si>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</si>
  <si>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</si>
  <si>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</si>
  <si>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</si>
  <si>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</si>
  <si>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</si>
  <si>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</si>
  <si>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</si>
  <si>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</si>
  <si>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</si>
  <si>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</si>
  <si>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</si>
  <si>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</si>
  <si>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</si>
  <si>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</si>
  <si>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</si>
  <si>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</si>
  <si>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</si>
  <si>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</si>
  <si>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</si>
  <si>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</si>
  <si>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</si>
  <si>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</si>
  <si>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</si>
  <si>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</si>
  <si>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</si>
  <si>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</si>
  <si>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</si>
  <si>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</si>
  <si>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</si>
  <si>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</si>
  <si>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</si>
  <si>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</si>
  <si>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</si>
  <si>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</si>
  <si>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</si>
  <si>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</si>
  <si>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</si>
  <si>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</si>
  <si>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</si>
  <si>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</si>
  <si>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</si>
  <si>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</si>
  <si>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</si>
  <si>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</si>
  <si>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</si>
  <si>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</si>
  <si>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</si>
  <si>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</si>
  <si>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</si>
  <si>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</si>
  <si>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</si>
  <si>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</si>
  <si>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</si>
  <si>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</si>
  <si>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</si>
  <si>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</si>
  <si>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</si>
  <si>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</si>
  <si>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</si>
  <si>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</si>
  <si>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</si>
  <si>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</si>
  <si>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</si>
  <si>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</si>
  <si>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</si>
  <si>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</si>
  <si>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善通寺市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</si>
  <si>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</si>
  <si>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</si>
  <si>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</si>
  <si>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</si>
  <si>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</si>
  <si>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</si>
  <si>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</si>
  <si>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</si>
  <si>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</si>
  <si>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</si>
  <si>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</si>
  <si>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</si>
  <si>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</si>
  <si>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</si>
  <si>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</si>
  <si>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</si>
  <si>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</si>
  <si>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小規模な地域における事業であり、維持管理に主眼を置いた経営を行っている。公共下水道へ接続するまでの間はH28に策定した経営戦略（計画期間：H29年度～R8年度）に基づき計画的な財政運営を行うとともに、R6の公営企業会計の適用後は財務状況を注視しながら規模に応じた安定経営に努める。</t>
    <phoneticPr fontId="4"/>
  </si>
  <si>
    <t>R5年度の収益的収支比率は105.55%であり、前年度から大きく改善した。これは法非適の農業集落排水事業としては最終の決算であり、R6年度から下水道事業へ統合する際に打切り決算で赤字とならないよう、一般会計からの繰入れを充分確保していたことが主要な要因である。経費回収率はR5年度の82.38%からR6年度は76.88%に大きく減少していることからも、有収水量の減少による使用料収入の減少が経営に影響を及ぼしていることは否めない。処理区域の人口減少が顕著な小規模集落における汚水の集合処理であり、施設利用率も低水準で推移していることから汚水処理施設の運営費が年々負担となっていたことから、R6年度からは近接する流域関連公共下水道へ接続し、汚水処理施設を廃止することとしている。これにより汚水処理に要する費用については低減が期待できるが、R12年度まで元金償還が継続することから、今後も有収率の維持に努め、安定的な経営活動に努めていく必要がある。
なお、⑦施設利用率：R03の当該値は正しくは次のとおりである。
【誤】-
【正】48.37</t>
    <rPh sb="29" eb="30">
      <t>オオ</t>
    </rPh>
    <rPh sb="32" eb="34">
      <t>カイゼン</t>
    </rPh>
    <rPh sb="40" eb="43">
      <t>ホウヒテキ</t>
    </rPh>
    <rPh sb="44" eb="52">
      <t>ノウギョウシュウラクハイスイジギョウ</t>
    </rPh>
    <rPh sb="56" eb="58">
      <t>サイシュウ</t>
    </rPh>
    <rPh sb="67" eb="69">
      <t>ネンド</t>
    </rPh>
    <rPh sb="83" eb="84">
      <t>ウ</t>
    </rPh>
    <rPh sb="84" eb="85">
      <t>キ</t>
    </rPh>
    <rPh sb="86" eb="88">
      <t>ケッサン</t>
    </rPh>
    <rPh sb="161" eb="162">
      <t>オオ</t>
    </rPh>
    <rPh sb="195" eb="197">
      <t>ケイエイ</t>
    </rPh>
    <rPh sb="198" eb="200">
      <t>エイキョウ</t>
    </rPh>
    <rPh sb="201" eb="202">
      <t>オヨ</t>
    </rPh>
    <rPh sb="210" eb="211">
      <t>イナ</t>
    </rPh>
    <rPh sb="296" eb="298">
      <t>ネンド</t>
    </rPh>
    <phoneticPr fontId="4"/>
  </si>
  <si>
    <t>農業集落排水施設の供用開始はH12年度であり、管渠の耐用年数未満であることから積極的な管渠更新は行っていない。R6の流域関連公共下水道への接続以降は公営企業会計の適用を予定していることから、固定資産台帳を整備し経過年数の把握が可能となる。今後は施設規模や処理区域の将来予測も踏まえ、規模に応じたストックマネジメントが必要であり、必要に応じて計画的な管渠更新を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</si>
</sst>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08-43B8-B8C8-CCECFF9BE05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C508-43B8-B8C8-CCECFF9BE05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49.46</c:v>
                </c:pt>
                <c:pt idx="1">
                  <c:v>50</c:v>
                </c:pt>
                <c:pt idx="2">
                  <c:v>0</c:v>
                </c:pt>
                <c:pt idx="3">
                  <c:v>46.74</c:v>
                </c:pt>
                <c:pt idx="4">
                  <c:v>35.869999999999997</c:v>
                </c:pt>
              </c:numCache>
            </c:numRef>
          </c:val>
          <c:extLst>
            <c:ext xmlns:c16="http://schemas.microsoft.com/office/drawing/2014/chart" uri="{C3380CC4-5D6E-409C-BE32-E72D297353CC}">
              <c16:uniqueId val="{00000000-2E39-4542-8767-3E3F5BC2F5A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2E39-4542-8767-3E3F5BC2F5A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45E-4D28-8128-177BA16C74D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145E-4D28-8128-177BA16C74D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101.03</c:v>
                </c:pt>
                <c:pt idx="1">
                  <c:v>100.71</c:v>
                </c:pt>
                <c:pt idx="2">
                  <c:v>103.18</c:v>
                </c:pt>
                <c:pt idx="3">
                  <c:v>96.98</c:v>
                </c:pt>
                <c:pt idx="4">
                  <c:v>105.55</c:v>
                </c:pt>
              </c:numCache>
            </c:numRef>
          </c:val>
          <c:extLst>
            <c:ext xmlns:c16="http://schemas.microsoft.com/office/drawing/2014/chart" uri="{C3380CC4-5D6E-409C-BE32-E72D297353CC}">
              <c16:uniqueId val="{00000000-CAA6-4CDE-82DF-1687F82888E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A6-4CDE-82DF-1687F82888E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60-47FA-B3DC-F08DCAF2859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60-47FA-B3DC-F08DCAF2859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A9-4C87-B922-E7470C8DCFE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A9-4C87-B922-E7470C8DCFE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C0-4DF7-B07D-1BC17664D3B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C0-4DF7-B07D-1BC17664D3B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08-401E-A046-BC09406B378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08-401E-A046-BC09406B378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formatCode="#,##0.00;&quot;△&quot;#,##0.00;&quot;-&quot;">
                  <c:v>1.78</c:v>
                </c:pt>
                <c:pt idx="3" formatCode="#,##0.00;&quot;△&quot;#,##0.00;&quot;-&quot;">
                  <c:v>1.62</c:v>
                </c:pt>
                <c:pt idx="4" formatCode="#,##0.00;&quot;△&quot;#,##0.00;&quot;-&quot;">
                  <c:v>1.66</c:v>
                </c:pt>
              </c:numCache>
            </c:numRef>
          </c:val>
          <c:extLst>
            <c:ext xmlns:c16="http://schemas.microsoft.com/office/drawing/2014/chart" uri="{C3380CC4-5D6E-409C-BE32-E72D297353CC}">
              <c16:uniqueId val="{00000000-CE95-4F82-B298-8EAFC82A8A8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CE95-4F82-B298-8EAFC82A8A8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79.56</c:v>
                </c:pt>
                <c:pt idx="1">
                  <c:v>82.91</c:v>
                </c:pt>
                <c:pt idx="2">
                  <c:v>90.71</c:v>
                </c:pt>
                <c:pt idx="3">
                  <c:v>82.38</c:v>
                </c:pt>
                <c:pt idx="4">
                  <c:v>76.88</c:v>
                </c:pt>
              </c:numCache>
            </c:numRef>
          </c:val>
          <c:extLst>
            <c:ext xmlns:c16="http://schemas.microsoft.com/office/drawing/2014/chart" uri="{C3380CC4-5D6E-409C-BE32-E72D297353CC}">
              <c16:uniqueId val="{00000000-F856-425A-AFA5-DA7CC6CE3C6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F856-425A-AFA5-DA7CC6CE3C6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225.85</c:v>
                </c:pt>
                <c:pt idx="1">
                  <c:v>219.82</c:v>
                </c:pt>
                <c:pt idx="2">
                  <c:v>201.26</c:v>
                </c:pt>
                <c:pt idx="3">
                  <c:v>220.93</c:v>
                </c:pt>
                <c:pt idx="4">
                  <c:v>194.51</c:v>
                </c:pt>
              </c:numCache>
            </c:numRef>
          </c:val>
          <c:extLst>
            <c:ext xmlns:c16="http://schemas.microsoft.com/office/drawing/2014/chart" uri="{C3380CC4-5D6E-409C-BE32-E72D297353CC}">
              <c16:uniqueId val="{00000000-2EF3-4742-838B-03FDDC2AC90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2EF3-4742-838B-03FDDC2AC90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香川県　善通寺市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30338</v>
      </c>
      <c r="AM8" s="36"/>
      <c r="AN8" s="36"/>
      <c r="AO8" s="36"/>
      <c r="AP8" s="36"/>
      <c r="AQ8" s="36"/>
      <c r="AR8" s="36"/>
      <c r="AS8" s="36"/>
      <c r="AT8" s="37">
        <f>データ!T6</f>
        <v>39.93</v>
      </c>
      <c r="AU8" s="37"/>
      <c r="AV8" s="37"/>
      <c r="AW8" s="37"/>
      <c r="AX8" s="37"/>
      <c r="AY8" s="37"/>
      <c r="AZ8" s="37"/>
      <c r="BA8" s="37"/>
      <c r="BB8" s="37">
        <f>データ!U6</f>
        <v>759.78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1.1000000000000001</v>
      </c>
      <c r="Q10" s="37"/>
      <c r="R10" s="37"/>
      <c r="S10" s="37"/>
      <c r="T10" s="37"/>
      <c r="U10" s="37"/>
      <c r="V10" s="37"/>
      <c r="W10" s="37">
        <f>データ!Q6</f>
        <v>136.93</v>
      </c>
      <c r="X10" s="37"/>
      <c r="Y10" s="37"/>
      <c r="Z10" s="37"/>
      <c r="AA10" s="37"/>
      <c r="AB10" s="37"/>
      <c r="AC10" s="37"/>
      <c r="AD10" s="36">
        <f>データ!R6</f>
        <v>3190</v>
      </c>
      <c r="AE10" s="36"/>
      <c r="AF10" s="36"/>
      <c r="AG10" s="36"/>
      <c r="AH10" s="36"/>
      <c r="AI10" s="36"/>
      <c r="AJ10" s="36"/>
      <c r="AK10" s="2"/>
      <c r="AL10" s="36">
        <f>データ!V6</f>
        <v>330</v>
      </c>
      <c r="AM10" s="36"/>
      <c r="AN10" s="36"/>
      <c r="AO10" s="36"/>
      <c r="AP10" s="36"/>
      <c r="AQ10" s="36"/>
      <c r="AR10" s="36"/>
      <c r="AS10" s="36"/>
      <c r="AT10" s="37">
        <f>データ!W6</f>
        <v>0.34</v>
      </c>
      <c r="AU10" s="37"/>
      <c r="AV10" s="37"/>
      <c r="AW10" s="37"/>
      <c r="AX10" s="37"/>
      <c r="AY10" s="37"/>
      <c r="AZ10" s="37"/>
      <c r="BA10" s="37"/>
      <c r="BB10" s="37">
        <f>データ!X6</f>
        <v>970.59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UudS47vZ93uZ35Xxx5d0SEZqrpgHH9MHcmDpeQUj9rVxkyYKtViGqR+qHQC3pQvgz/yomZ+1nrvncpiuKQOolQ==" saltValue="OMZnfDXTV67O7sE/Mhz2l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372048</v>
      </c>
      <c r="D6" s="19">
        <f t="shared" si="3"/>
        <v>47</v>
      </c>
      <c r="E6" s="19">
        <f t="shared" si="3"/>
        <v>17</v>
      </c>
      <c r="F6" s="19">
        <f t="shared" si="3"/>
        <v>5</v>
      </c>
      <c r="G6" s="19">
        <f t="shared" si="3"/>
        <v>0</v>
      </c>
      <c r="H6" s="19" t="str">
        <f t="shared" si="3"/>
        <v>香川県　善通寺市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1.1000000000000001</v>
      </c>
      <c r="Q6" s="20">
        <f t="shared" si="3"/>
        <v>136.93</v>
      </c>
      <c r="R6" s="20">
        <f t="shared" si="3"/>
        <v>3190</v>
      </c>
      <c r="S6" s="20">
        <f t="shared" si="3"/>
        <v>30338</v>
      </c>
      <c r="T6" s="20">
        <f t="shared" si="3"/>
        <v>39.93</v>
      </c>
      <c r="U6" s="20">
        <f t="shared" si="3"/>
        <v>759.78</v>
      </c>
      <c r="V6" s="20">
        <f t="shared" si="3"/>
        <v>330</v>
      </c>
      <c r="W6" s="20">
        <f t="shared" si="3"/>
        <v>0.34</v>
      </c>
      <c r="X6" s="20">
        <f t="shared" si="3"/>
        <v>970.59</v>
      </c>
      <c r="Y6" s="21">
        <f>IF(Y7="",NA(),Y7)</f>
        <v>101.03</v>
      </c>
      <c r="Z6" s="21">
        <f t="shared" ref="Z6:AH6" si="4">IF(Z7="",NA(),Z7)</f>
        <v>100.71</v>
      </c>
      <c r="AA6" s="21">
        <f t="shared" si="4"/>
        <v>103.18</v>
      </c>
      <c r="AB6" s="21">
        <f t="shared" si="4"/>
        <v>96.98</v>
      </c>
      <c r="AC6" s="21">
        <f t="shared" si="4"/>
        <v>105.55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1.78</v>
      </c>
      <c r="BI6" s="21">
        <f t="shared" si="7"/>
        <v>1.62</v>
      </c>
      <c r="BJ6" s="21">
        <f t="shared" si="7"/>
        <v>1.66</v>
      </c>
      <c r="BK6" s="21">
        <f t="shared" si="7"/>
        <v>826.83</v>
      </c>
      <c r="BL6" s="21">
        <f t="shared" si="7"/>
        <v>867.83</v>
      </c>
      <c r="BM6" s="21">
        <f t="shared" si="7"/>
        <v>791.76</v>
      </c>
      <c r="BN6" s="21">
        <f t="shared" si="7"/>
        <v>900.82</v>
      </c>
      <c r="BO6" s="21">
        <f t="shared" si="7"/>
        <v>839.21</v>
      </c>
      <c r="BP6" s="20" t="str">
        <f>IF(BP7="","",IF(BP7="-","【-】","【"&amp;SUBSTITUTE(TEXT(BP7,"#,##0.00"),"-","△")&amp;"】"))</f>
        <v>【785.10】</v>
      </c>
      <c r="BQ6" s="21">
        <f>IF(BQ7="",NA(),BQ7)</f>
        <v>79.56</v>
      </c>
      <c r="BR6" s="21">
        <f t="shared" ref="BR6:BZ6" si="8">IF(BR7="",NA(),BR7)</f>
        <v>82.91</v>
      </c>
      <c r="BS6" s="21">
        <f t="shared" si="8"/>
        <v>90.71</v>
      </c>
      <c r="BT6" s="21">
        <f t="shared" si="8"/>
        <v>82.38</v>
      </c>
      <c r="BU6" s="21">
        <f t="shared" si="8"/>
        <v>76.88</v>
      </c>
      <c r="BV6" s="21">
        <f t="shared" si="8"/>
        <v>57.31</v>
      </c>
      <c r="BW6" s="21">
        <f t="shared" si="8"/>
        <v>57.08</v>
      </c>
      <c r="BX6" s="21">
        <f t="shared" si="8"/>
        <v>56.26</v>
      </c>
      <c r="BY6" s="21">
        <f t="shared" si="8"/>
        <v>52.94</v>
      </c>
      <c r="BZ6" s="21">
        <f t="shared" si="8"/>
        <v>52.05</v>
      </c>
      <c r="CA6" s="20" t="str">
        <f>IF(CA7="","",IF(CA7="-","【-】","【"&amp;SUBSTITUTE(TEXT(CA7,"#,##0.00"),"-","△")&amp;"】"))</f>
        <v>【56.93】</v>
      </c>
      <c r="CB6" s="21">
        <f>IF(CB7="",NA(),CB7)</f>
        <v>225.85</v>
      </c>
      <c r="CC6" s="21">
        <f t="shared" ref="CC6:CK6" si="9">IF(CC7="",NA(),CC7)</f>
        <v>219.82</v>
      </c>
      <c r="CD6" s="21">
        <f t="shared" si="9"/>
        <v>201.26</v>
      </c>
      <c r="CE6" s="21">
        <f t="shared" si="9"/>
        <v>220.93</v>
      </c>
      <c r="CF6" s="21">
        <f t="shared" si="9"/>
        <v>194.51</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49.46</v>
      </c>
      <c r="CN6" s="21">
        <f t="shared" ref="CN6:CV6" si="10">IF(CN7="",NA(),CN7)</f>
        <v>50</v>
      </c>
      <c r="CO6" s="21" t="str">
        <f t="shared" si="10"/>
        <v>-</v>
      </c>
      <c r="CP6" s="21">
        <f t="shared" si="10"/>
        <v>46.74</v>
      </c>
      <c r="CQ6" s="21">
        <f t="shared" si="10"/>
        <v>35.869999999999997</v>
      </c>
      <c r="CR6" s="21">
        <f t="shared" si="10"/>
        <v>50.14</v>
      </c>
      <c r="CS6" s="21">
        <f t="shared" si="10"/>
        <v>54.83</v>
      </c>
      <c r="CT6" s="21">
        <f t="shared" si="10"/>
        <v>66.53</v>
      </c>
      <c r="CU6" s="21">
        <f t="shared" si="10"/>
        <v>52.35</v>
      </c>
      <c r="CV6" s="21">
        <f t="shared" si="10"/>
        <v>46.25</v>
      </c>
      <c r="CW6" s="20" t="str">
        <f>IF(CW7="","",IF(CW7="-","【-】","【"&amp;SUBSTITUTE(TEXT(CW7,"#,##0.00"),"-","△")&amp;"】"))</f>
        <v>【49.87】</v>
      </c>
      <c r="CX6" s="21">
        <f>IF(CX7="",NA(),CX7)</f>
        <v>100</v>
      </c>
      <c r="CY6" s="21">
        <f t="shared" ref="CY6:DG6" si="11">IF(CY7="",NA(),CY7)</f>
        <v>100</v>
      </c>
      <c r="CZ6" s="21">
        <f t="shared" si="11"/>
        <v>100</v>
      </c>
      <c r="DA6" s="21">
        <f t="shared" si="11"/>
        <v>100</v>
      </c>
      <c r="DB6" s="21">
        <f t="shared" si="11"/>
        <v>100</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372048</v>
      </c>
      <c r="D7" s="23">
        <v>47</v>
      </c>
      <c r="E7" s="23">
        <v>17</v>
      </c>
      <c r="F7" s="23">
        <v>5</v>
      </c>
      <c r="G7" s="23">
        <v>0</v>
      </c>
      <c r="H7" s="23" t="s">
        <v>98</v>
      </c>
      <c r="I7" s="23" t="s">
        <v>99</v>
      </c>
      <c r="J7" s="23" t="s">
        <v>100</v>
      </c>
      <c r="K7" s="23" t="s">
        <v>101</v>
      </c>
      <c r="L7" s="23" t="s">
        <v>102</v>
      </c>
      <c r="M7" s="23" t="s">
        <v>103</v>
      </c>
      <c r="N7" s="24" t="s">
        <v>104</v>
      </c>
      <c r="O7" s="24" t="s">
        <v>105</v>
      </c>
      <c r="P7" s="24">
        <v>1.1000000000000001</v>
      </c>
      <c r="Q7" s="24">
        <v>136.93</v>
      </c>
      <c r="R7" s="24">
        <v>3190</v>
      </c>
      <c r="S7" s="24">
        <v>30338</v>
      </c>
      <c r="T7" s="24">
        <v>39.93</v>
      </c>
      <c r="U7" s="24">
        <v>759.78</v>
      </c>
      <c r="V7" s="24">
        <v>330</v>
      </c>
      <c r="W7" s="24">
        <v>0.34</v>
      </c>
      <c r="X7" s="24">
        <v>970.59</v>
      </c>
      <c r="Y7" s="24">
        <v>101.03</v>
      </c>
      <c r="Z7" s="24">
        <v>100.71</v>
      </c>
      <c r="AA7" s="24">
        <v>103.18</v>
      </c>
      <c r="AB7" s="24">
        <v>96.98</v>
      </c>
      <c r="AC7" s="24">
        <v>105.55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1.78</v>
      </c>
      <c r="BI7" s="24">
        <v>1.62</v>
      </c>
      <c r="BJ7" s="24">
        <v>1.66</v>
      </c>
      <c r="BK7" s="24">
        <v>826.83</v>
      </c>
      <c r="BL7" s="24">
        <v>867.83</v>
      </c>
      <c r="BM7" s="24">
        <v>791.76</v>
      </c>
      <c r="BN7" s="24">
        <v>900.82</v>
      </c>
      <c r="BO7" s="24">
        <v>839.21</v>
      </c>
      <c r="BP7" s="24">
        <v>785.1</v>
      </c>
      <c r="BQ7" s="24">
        <v>79.56</v>
      </c>
      <c r="BR7" s="24">
        <v>82.91</v>
      </c>
      <c r="BS7" s="24">
        <v>90.71</v>
      </c>
      <c r="BT7" s="24">
        <v>82.38</v>
      </c>
      <c r="BU7" s="24">
        <v>76.88</v>
      </c>
      <c r="BV7" s="24">
        <v>57.31</v>
      </c>
      <c r="BW7" s="24">
        <v>57.08</v>
      </c>
      <c r="BX7" s="24">
        <v>56.26</v>
      </c>
      <c r="BY7" s="24">
        <v>52.94</v>
      </c>
      <c r="BZ7" s="24">
        <v>52.05</v>
      </c>
      <c r="CA7" s="24">
        <v>56.93</v>
      </c>
      <c r="CB7" s="24">
        <v>225.85</v>
      </c>
      <c r="CC7" s="24">
        <v>219.82</v>
      </c>
      <c r="CD7" s="24">
        <v>201.26</v>
      </c>
      <c r="CE7" s="24">
        <v>220.93</v>
      </c>
      <c r="CF7" s="24">
        <v>194.51</v>
      </c>
      <c r="CG7" s="24">
        <v>273.52</v>
      </c>
      <c r="CH7" s="24">
        <v>274.99</v>
      </c>
      <c r="CI7" s="24">
        <v>282.08999999999997</v>
      </c>
      <c r="CJ7" s="24">
        <v>303.27999999999997</v>
      </c>
      <c r="CK7" s="24">
        <v>301.86</v>
      </c>
      <c r="CL7" s="24">
        <v>271.14999999999998</v>
      </c>
      <c r="CM7" s="24">
        <v>49.46</v>
      </c>
      <c r="CN7" s="24">
        <v>50</v>
      </c>
      <c r="CO7" s="24" t="s">
        <v>104</v>
      </c>
      <c r="CP7" s="24">
        <v>46.74</v>
      </c>
      <c r="CQ7" s="24">
        <v>35.869999999999997</v>
      </c>
      <c r="CR7" s="24">
        <v>50.14</v>
      </c>
      <c r="CS7" s="24">
        <v>54.83</v>
      </c>
      <c r="CT7" s="24">
        <v>66.53</v>
      </c>
      <c r="CU7" s="24">
        <v>52.35</v>
      </c>
      <c r="CV7" s="24">
        <v>46.25</v>
      </c>
      <c r="CW7" s="24">
        <v>49.87</v>
      </c>
      <c r="CX7" s="24">
        <v>100</v>
      </c>
      <c r="CY7" s="24">
        <v>100</v>
      </c>
      <c r="CZ7" s="24">
        <v>100</v>
      </c>
      <c r="DA7" s="24">
        <v>100</v>
      </c>
      <c r="DB7" s="24">
        <v>100</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2025-01-24T07:36:11Z</dcterms:created>
  <dcterms:modified xsi:type="dcterms:W3CDTF">2025-01-30T07:18:32Z</dcterms:modified>
  <cp:category/>
</cp:coreProperties>
</file>