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CN150200\Desktop\H２８年度分経営比較分析\県提出分\"/>
    </mc:Choice>
  </mc:AlternateContent>
  <workbookProtection workbookPassword="B31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62913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L6" i="5"/>
  <c r="W8" i="4" s="1"/>
  <c r="K6" i="5"/>
  <c r="J6" i="5"/>
  <c r="I8" i="4" s="1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I86" i="4"/>
  <c r="H86" i="4"/>
  <c r="E86" i="4"/>
  <c r="AT10" i="4"/>
  <c r="AL10" i="4"/>
  <c r="I10" i="4"/>
  <c r="AL8" i="4"/>
  <c r="P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<sst xmlns="http://schemas.openxmlformats.org/spreadsheetml/2006/main" count="240" uniqueCount="126">
  <si>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</si>
  <si>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</si>
  <si>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</si>
  <si>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</si>
  <si>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</si>
  <si>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</si>
  <si>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</si>
  <si>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</si>
  <si>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</si>
  <si>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</si>
  <si>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</si>
  <si>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</si>
  <si>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</si>
  <si>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</si>
  <si>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</si>
  <si>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</si>
  <si>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</si>
  <si>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</si>
  <si>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</si>
  <si>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</si>
  <si>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</si>
  <si>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</si>
  <si>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</si>
  <si>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</si>
  <si>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</si>
  <si>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</si>
  <si>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</si>
  <si>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</si>
  <si>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</si>
  <si>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</si>
  <si>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</si>
  <si>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</si>
  <si>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</si>
  <si>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</si>
  <si>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</si>
  <si>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</si>
  <si>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</si>
  <si>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</si>
  <si>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</si>
  <si>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</si>
  <si>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</si>
  <si>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</si>
  <si>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</si>
  <si>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</si>
  <si>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</si>
  <si>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</si>
  <si>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</si>
  <si>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</si>
  <si>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</si>
  <si>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</si>
  <si>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</si>
  <si>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</si>
  <si>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</si>
  <si>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</si>
  <si>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</si>
  <si>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</si>
  <si>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</si>
  <si>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</si>
  <si>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</si>
  <si>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</si>
  <si>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</si>
  <si>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</si>
  <si>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</si>
  <si>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</si>
  <si>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</si>
  <si>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</si>
  <si>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</si>
  <si>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</si>
  <si>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</si>
  <si>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</si>
  <si>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</si>
  <si>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</si>
  <si>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</si>
  <si>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</si>
  <si>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</si>
  <si>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</si>
  <si>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</si>
  <si>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</si>
  <si>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</si>
  <si>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</si>
  <si>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</si>
  <si>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</si>
  <si>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</si>
  <si>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</si>
  <si>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</si>
  <si>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</si>
  <si>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</si>
  <si>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</si>
  <si>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</si>
  <si>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</si>
  <si>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</si>
  <si>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</si>
  <si>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</si>
  <si>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</si>
  <si>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</si>
  <si>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</si>
  <si>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</si>
  <si>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</si>
  <si>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</si>
  <si>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</si>
  <si>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</si>
  <si>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</si>
  <si>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</si>
  <si>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</si>
  <si>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</si>
  <si>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</si>
  <si>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</si>
  <si>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</si>
  <si>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</si>
  <si>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</si>
  <si>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香川県　善通寺市</t>
  </si>
  <si>
    <t>法非適用</t>
  </si>
  <si>
    <t>下水道事業</t>
  </si>
  <si>
    <t>農業集落排水</t>
  </si>
  <si>
    <t>F2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</si>
  <si>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</si>
  <si>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</si>
  <si>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</si>
  <si>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</si>
  <si>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</si>
  <si>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</si>
  <si>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</si>
  <si>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非設置</t>
    <rPh sb="0" eb="1">
      <t>ヒ</t>
    </rPh>
    <rPh sb="1" eb="3">
      <t>セッチ</t>
    </rPh>
    <phoneticPr fontId="4"/>
  </si>
  <si>
    <t>　農業集落排水施設の供用開始は平成12年4月であり、具体的な老朽化対策を実施する必要性は薄いと考えている。将来確実に到来するであろう更新時期に備え、施設の安定稼働に努めたい。</t>
    <rPh sb="26" eb="29">
      <t>グタイテキ</t>
    </rPh>
    <rPh sb="30" eb="33">
      <t>ロウキュウカ</t>
    </rPh>
    <rPh sb="33" eb="35">
      <t>タイサク</t>
    </rPh>
    <rPh sb="36" eb="38">
      <t>ジッシ</t>
    </rPh>
    <rPh sb="40" eb="43">
      <t>ヒツヨウセイ</t>
    </rPh>
    <rPh sb="44" eb="45">
      <t>ウス</t>
    </rPh>
    <rPh sb="47" eb="48">
      <t>カンガ</t>
    </rPh>
    <rPh sb="53" eb="55">
      <t>ショウライ</t>
    </rPh>
    <rPh sb="55" eb="57">
      <t>カクジツ</t>
    </rPh>
    <rPh sb="58" eb="60">
      <t>トウライ</t>
    </rPh>
    <rPh sb="66" eb="68">
      <t>コウシン</t>
    </rPh>
    <rPh sb="68" eb="70">
      <t>ジキ</t>
    </rPh>
    <rPh sb="71" eb="72">
      <t>ソナ</t>
    </rPh>
    <rPh sb="74" eb="76">
      <t>シセツ</t>
    </rPh>
    <rPh sb="77" eb="79">
      <t>アンテイ</t>
    </rPh>
    <rPh sb="79" eb="81">
      <t>カドウ</t>
    </rPh>
    <rPh sb="82" eb="83">
      <t>ツト</t>
    </rPh>
    <phoneticPr fontId="4"/>
  </si>
  <si>
    <t>　収益的収支比率は昨年度と比べて4.15ポイント上昇し、100.54%となっている。これは、H27年度に発生した機器修繕費が不要となり、収支状況の改善がみられたものである。
　450人程度が利用する小規模な地域における排水事業であるため、水洗化率も100%となっており、今後使用料収入が大きく増加することは期待できないため、施設の安定稼働を図りながら、規模に応じた経営活動を行っていきたい。</t>
    <rPh sb="24" eb="26">
      <t>ジョウショウ</t>
    </rPh>
    <rPh sb="49" eb="51">
      <t>ネンド</t>
    </rPh>
    <rPh sb="52" eb="54">
      <t>ハッセイ</t>
    </rPh>
    <rPh sb="56" eb="58">
      <t>キキ</t>
    </rPh>
    <rPh sb="58" eb="60">
      <t>シュウゼン</t>
    </rPh>
    <rPh sb="60" eb="61">
      <t>ヒ</t>
    </rPh>
    <rPh sb="62" eb="64">
      <t>フヨウ</t>
    </rPh>
    <rPh sb="68" eb="70">
      <t>シュウシ</t>
    </rPh>
    <rPh sb="70" eb="72">
      <t>ジョウキョウ</t>
    </rPh>
    <rPh sb="73" eb="75">
      <t>カイゼン</t>
    </rPh>
    <rPh sb="91" eb="92">
      <t>ニン</t>
    </rPh>
    <rPh sb="92" eb="94">
      <t>テイド</t>
    </rPh>
    <rPh sb="95" eb="97">
      <t>リヨウ</t>
    </rPh>
    <rPh sb="99" eb="102">
      <t>ショウキボ</t>
    </rPh>
    <rPh sb="103" eb="105">
      <t>チイキ</t>
    </rPh>
    <rPh sb="109" eb="111">
      <t>ハイスイ</t>
    </rPh>
    <rPh sb="111" eb="113">
      <t>ジギョウ</t>
    </rPh>
    <rPh sb="119" eb="122">
      <t>スイセンカ</t>
    </rPh>
    <rPh sb="122" eb="123">
      <t>リツ</t>
    </rPh>
    <rPh sb="135" eb="137">
      <t>コンゴ</t>
    </rPh>
    <rPh sb="137" eb="140">
      <t>シヨウリョウ</t>
    </rPh>
    <rPh sb="140" eb="142">
      <t>シュウニュウ</t>
    </rPh>
    <rPh sb="143" eb="144">
      <t>オオ</t>
    </rPh>
    <rPh sb="146" eb="148">
      <t>ゾウカ</t>
    </rPh>
    <rPh sb="153" eb="155">
      <t>キタイ</t>
    </rPh>
    <rPh sb="162" eb="164">
      <t>シセツ</t>
    </rPh>
    <rPh sb="165" eb="167">
      <t>アンテイ</t>
    </rPh>
    <rPh sb="167" eb="169">
      <t>カドウ</t>
    </rPh>
    <rPh sb="170" eb="171">
      <t>ハカ</t>
    </rPh>
    <rPh sb="176" eb="178">
      <t>キボ</t>
    </rPh>
    <rPh sb="179" eb="180">
      <t>オウ</t>
    </rPh>
    <rPh sb="182" eb="184">
      <t>ケイエイ</t>
    </rPh>
    <rPh sb="184" eb="186">
      <t>カツドウ</t>
    </rPh>
    <rPh sb="187" eb="188">
      <t>オコナ</t>
    </rPh>
    <phoneticPr fontId="4"/>
  </si>
  <si>
    <t>　小規模な地域における事業であり、現在維持管理に主眼を置いた経営を行っているところである。今後、人口減少等による使用料収入の低減や、施設の補修・改善等を見込む必要があり、H28年度に策定した経営戦略（H29～H38）に基づき、計画的な財政運営を図り、安定経営を実現していくこととしているが、将来的には公共下水道への接続時期を検討していく予定である。</t>
    <rPh sb="1" eb="4">
      <t>ショウキボ</t>
    </rPh>
    <rPh sb="5" eb="7">
      <t>チイキ</t>
    </rPh>
    <rPh sb="11" eb="13">
      <t>ジギョウ</t>
    </rPh>
    <rPh sb="17" eb="19">
      <t>ゲンザイ</t>
    </rPh>
    <rPh sb="19" eb="21">
      <t>イジ</t>
    </rPh>
    <rPh sb="21" eb="23">
      <t>カンリ</t>
    </rPh>
    <rPh sb="24" eb="26">
      <t>シュガン</t>
    </rPh>
    <rPh sb="27" eb="28">
      <t>オ</t>
    </rPh>
    <rPh sb="30" eb="32">
      <t>ケイエイ</t>
    </rPh>
    <rPh sb="33" eb="34">
      <t>オコナ</t>
    </rPh>
    <rPh sb="45" eb="47">
      <t>コンゴ</t>
    </rPh>
    <rPh sb="48" eb="50">
      <t>ジンコウ</t>
    </rPh>
    <rPh sb="50" eb="52">
      <t>ゲンショウ</t>
    </rPh>
    <rPh sb="52" eb="53">
      <t>ナド</t>
    </rPh>
    <rPh sb="56" eb="59">
      <t>シヨウリョウ</t>
    </rPh>
    <rPh sb="59" eb="61">
      <t>シュウニュウ</t>
    </rPh>
    <rPh sb="62" eb="64">
      <t>テイゲン</t>
    </rPh>
    <rPh sb="66" eb="68">
      <t>シセツ</t>
    </rPh>
    <rPh sb="69" eb="71">
      <t>ホシュウ</t>
    </rPh>
    <rPh sb="72" eb="74">
      <t>カイゼン</t>
    </rPh>
    <rPh sb="74" eb="75">
      <t>ナド</t>
    </rPh>
    <rPh sb="76" eb="78">
      <t>ミコ</t>
    </rPh>
    <rPh sb="79" eb="81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</si>
</sst>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3" fillId="2" borderId="2" xfId="1" applyFont="1" applyFill="1" applyBorder="1" applyAlignment="1">
      <alignment horizontal="center" vertical="center" shrinkToFit="1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32-497E-BA22-9D6C8468C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165888"/>
        <c:axId val="1002254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0.06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0.01</c:v>
                </c:pt>
                <c:pt idx="4">
                  <c:v>2.0499999999999998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32-497E-BA22-9D6C8468C7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5888"/>
        <c:axId val="100225408"/>
      </c:lineChart>
      <c:dateAx>
        <c:axId val="100165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25408"/>
        <c:crosses val="autoZero"/>
        <c:auto val="1"/>
        <c:lblOffset val="100"/>
        <c:baseTimeUnit val="years"/>
      </c:dateAx>
      <c:valAx>
        <c:axId val="1002254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165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48.91</c:v>
                </c:pt>
                <c:pt idx="1">
                  <c:v>50</c:v>
                </c:pt>
                <c:pt idx="2">
                  <c:v>51.09</c:v>
                </c:pt>
                <c:pt idx="3">
                  <c:v>50.54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5B-40DB-B152-34F76354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98048"/>
        <c:axId val="118900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46.06</c:v>
                </c:pt>
                <c:pt idx="1">
                  <c:v>45.95</c:v>
                </c:pt>
                <c:pt idx="2">
                  <c:v>44.69</c:v>
                </c:pt>
                <c:pt idx="3">
                  <c:v>52.31</c:v>
                </c:pt>
                <c:pt idx="4">
                  <c:v>60.65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5B-40DB-B152-34F7635483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98048"/>
        <c:axId val="118900224"/>
      </c:lineChart>
      <c:dateAx>
        <c:axId val="118898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900224"/>
        <c:crosses val="autoZero"/>
        <c:auto val="1"/>
        <c:lblOffset val="100"/>
        <c:baseTimeUnit val="years"/>
      </c:dateAx>
      <c:valAx>
        <c:axId val="118900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98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96.92</c:v>
                </c:pt>
                <c:pt idx="1">
                  <c:v>96.92</c:v>
                </c:pt>
                <c:pt idx="2">
                  <c:v>97.78</c:v>
                </c:pt>
                <c:pt idx="3">
                  <c:v>97.78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D9-46AB-B28E-74EB6261D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942720"/>
        <c:axId val="11894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72.989999999999995</c:v>
                </c:pt>
                <c:pt idx="1">
                  <c:v>71.97</c:v>
                </c:pt>
                <c:pt idx="2">
                  <c:v>70.59</c:v>
                </c:pt>
                <c:pt idx="3">
                  <c:v>84.32</c:v>
                </c:pt>
                <c:pt idx="4">
                  <c:v>84.58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D9-46AB-B28E-74EB6261D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942720"/>
        <c:axId val="118944896"/>
      </c:lineChart>
      <c:dateAx>
        <c:axId val="1189427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944896"/>
        <c:crosses val="autoZero"/>
        <c:auto val="1"/>
        <c:lblOffset val="100"/>
        <c:baseTimeUnit val="years"/>
      </c:dateAx>
      <c:valAx>
        <c:axId val="11894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9427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102.72</c:v>
                </c:pt>
                <c:pt idx="1">
                  <c:v>100.22</c:v>
                </c:pt>
                <c:pt idx="2">
                  <c:v>101.97</c:v>
                </c:pt>
                <c:pt idx="3">
                  <c:v>96.39</c:v>
                </c:pt>
                <c:pt idx="4">
                  <c:v>100.54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18-4A56-924F-2DC3CE8E3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47424"/>
        <c:axId val="100253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118-4A56-924F-2DC3CE8E3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47424"/>
        <c:axId val="100253696"/>
      </c:lineChart>
      <c:dateAx>
        <c:axId val="10024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53696"/>
        <c:crosses val="autoZero"/>
        <c:auto val="1"/>
        <c:lblOffset val="100"/>
        <c:baseTimeUnit val="years"/>
      </c:dateAx>
      <c:valAx>
        <c:axId val="100253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4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5C-4600-B240-736CCE576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279808"/>
        <c:axId val="10028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5C-4600-B240-736CCE576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9808"/>
        <c:axId val="100281728"/>
      </c:lineChart>
      <c:dateAx>
        <c:axId val="100279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0281728"/>
        <c:crosses val="autoZero"/>
        <c:auto val="1"/>
        <c:lblOffset val="100"/>
        <c:baseTimeUnit val="years"/>
      </c:dateAx>
      <c:valAx>
        <c:axId val="10028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0279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8B-4474-8D79-703D71F44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05920"/>
        <c:axId val="11830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8B-4474-8D79-703D71F442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05920"/>
        <c:axId val="118307840"/>
      </c:lineChart>
      <c:dateAx>
        <c:axId val="11830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07840"/>
        <c:crosses val="autoZero"/>
        <c:auto val="1"/>
        <c:lblOffset val="100"/>
        <c:baseTimeUnit val="years"/>
      </c:dateAx>
      <c:valAx>
        <c:axId val="11830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05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14-4CFA-B791-98479114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22304"/>
        <c:axId val="11832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14-4CFA-B791-9847911408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22304"/>
        <c:axId val="118324224"/>
      </c:lineChart>
      <c:dateAx>
        <c:axId val="11832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24224"/>
        <c:crosses val="autoZero"/>
        <c:auto val="1"/>
        <c:lblOffset val="100"/>
        <c:baseTimeUnit val="years"/>
      </c:dateAx>
      <c:valAx>
        <c:axId val="11832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2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33-4F35-905B-62AA14DC0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350592"/>
        <c:axId val="118352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D33-4F35-905B-62AA14DC0C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350592"/>
        <c:axId val="118352512"/>
      </c:lineChart>
      <c:dateAx>
        <c:axId val="118350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352512"/>
        <c:crosses val="autoZero"/>
        <c:auto val="1"/>
        <c:lblOffset val="100"/>
        <c:baseTimeUnit val="years"/>
      </c:dateAx>
      <c:valAx>
        <c:axId val="118352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350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196.66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03-462D-9A68-299C41622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14752"/>
        <c:axId val="118716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1144.05</c:v>
                </c:pt>
                <c:pt idx="1">
                  <c:v>1117.1099999999999</c:v>
                </c:pt>
                <c:pt idx="2">
                  <c:v>1161.05</c:v>
                </c:pt>
                <c:pt idx="3">
                  <c:v>1081.8</c:v>
                </c:pt>
                <c:pt idx="4">
                  <c:v>974.93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03-462D-9A68-299C416228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14752"/>
        <c:axId val="118716672"/>
      </c:lineChart>
      <c:dateAx>
        <c:axId val="118714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716672"/>
        <c:crosses val="autoZero"/>
        <c:auto val="1"/>
        <c:lblOffset val="100"/>
        <c:baseTimeUnit val="years"/>
      </c:dateAx>
      <c:valAx>
        <c:axId val="118716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7147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83.76</c:v>
                </c:pt>
                <c:pt idx="1">
                  <c:v>87.5</c:v>
                </c:pt>
                <c:pt idx="2">
                  <c:v>96.73</c:v>
                </c:pt>
                <c:pt idx="3">
                  <c:v>84.89</c:v>
                </c:pt>
                <c:pt idx="4">
                  <c:v>86.33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7-4207-85E1-4F737013B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33152"/>
        <c:axId val="118835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42.48</c:v>
                </c:pt>
                <c:pt idx="1">
                  <c:v>41.04</c:v>
                </c:pt>
                <c:pt idx="2">
                  <c:v>41.08</c:v>
                </c:pt>
                <c:pt idx="3">
                  <c:v>52.19</c:v>
                </c:pt>
                <c:pt idx="4">
                  <c:v>55.32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A7-4207-85E1-4F737013B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33152"/>
        <c:axId val="118835072"/>
      </c:lineChart>
      <c:dateAx>
        <c:axId val="118833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35072"/>
        <c:crosses val="autoZero"/>
        <c:auto val="1"/>
        <c:lblOffset val="100"/>
        <c:baseTimeUnit val="years"/>
      </c:dateAx>
      <c:valAx>
        <c:axId val="118835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331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202.49</c:v>
                </c:pt>
                <c:pt idx="1">
                  <c:v>197.11</c:v>
                </c:pt>
                <c:pt idx="2">
                  <c:v>181.33</c:v>
                </c:pt>
                <c:pt idx="3">
                  <c:v>208.01</c:v>
                </c:pt>
                <c:pt idx="4">
                  <c:v>204.85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31D-4843-ABEE-B359B6132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853632"/>
        <c:axId val="118855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343.8</c:v>
                </c:pt>
                <c:pt idx="1">
                  <c:v>357.08</c:v>
                </c:pt>
                <c:pt idx="2">
                  <c:v>378.08</c:v>
                </c:pt>
                <c:pt idx="3">
                  <c:v>296.14</c:v>
                </c:pt>
                <c:pt idx="4">
                  <c:v>283.17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31D-4843-ABEE-B359B6132B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853632"/>
        <c:axId val="118855552"/>
      </c:lineChart>
      <c:dateAx>
        <c:axId val="118853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855552"/>
        <c:crosses val="autoZero"/>
        <c:auto val="1"/>
        <c:lblOffset val="100"/>
        <c:baseTimeUnit val="years"/>
      </c:dateAx>
      <c:valAx>
        <c:axId val="118855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853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【914.53】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【276.78】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H60" zoomScaleNormal="100" workbookViewId="0">
      <selection activeCell="CC74" sqref="CC74"/>
    </sheetView>
  </sheetViews>
  <sheetFormatPr defaultColWidth="2.625" defaultRowHeight="13.5" x14ac:dyDescent="0.1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 x14ac:dyDescent="0.15">
      <c r="A6" s="2"/>
      <c r="B6" s="43" t="str">
        <f>データ!H6</f>
        <v>香川県　善通寺市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4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 x14ac:dyDescent="0.15">
      <c r="A8" s="2"/>
      <c r="B8" s="48" t="str">
        <f>データ!I6</f>
        <v>法非適用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農業集落排水</v>
      </c>
      <c r="Q8" s="48"/>
      <c r="R8" s="48"/>
      <c r="S8" s="48"/>
      <c r="T8" s="48"/>
      <c r="U8" s="48"/>
      <c r="V8" s="48"/>
      <c r="W8" s="48" t="str">
        <f>データ!L6</f>
        <v>F2</v>
      </c>
      <c r="X8" s="48"/>
      <c r="Y8" s="48"/>
      <c r="Z8" s="48"/>
      <c r="AA8" s="48"/>
      <c r="AB8" s="48"/>
      <c r="AC8" s="48"/>
      <c r="AD8" s="49" t="s">
        <v>122</v>
      </c>
      <c r="AE8" s="49"/>
      <c r="AF8" s="49"/>
      <c r="AG8" s="49"/>
      <c r="AH8" s="49"/>
      <c r="AI8" s="49"/>
      <c r="AJ8" s="49"/>
      <c r="AK8" s="4"/>
      <c r="AL8" s="50">
        <f>データ!S6</f>
        <v>32566</v>
      </c>
      <c r="AM8" s="50"/>
      <c r="AN8" s="50"/>
      <c r="AO8" s="50"/>
      <c r="AP8" s="50"/>
      <c r="AQ8" s="50"/>
      <c r="AR8" s="50"/>
      <c r="AS8" s="50"/>
      <c r="AT8" s="45">
        <f>データ!T6</f>
        <v>39.93</v>
      </c>
      <c r="AU8" s="45"/>
      <c r="AV8" s="45"/>
      <c r="AW8" s="45"/>
      <c r="AX8" s="45"/>
      <c r="AY8" s="45"/>
      <c r="AZ8" s="45"/>
      <c r="BA8" s="45"/>
      <c r="BB8" s="45">
        <f>データ!U6</f>
        <v>815.58</v>
      </c>
      <c r="BC8" s="45"/>
      <c r="BD8" s="45"/>
      <c r="BE8" s="45"/>
      <c r="BF8" s="45"/>
      <c r="BG8" s="45"/>
      <c r="BH8" s="45"/>
      <c r="BI8" s="45"/>
      <c r="BJ8" s="4"/>
      <c r="BK8" s="4"/>
      <c r="BL8" s="46" t="s">
        <v>10</v>
      </c>
      <c r="BM8" s="47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4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4"/>
      <c r="BK9" s="4"/>
      <c r="BL9" s="51" t="s">
        <v>20</v>
      </c>
      <c r="BM9" s="52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 t="str">
        <f>データ!O6</f>
        <v>該当数値なし</v>
      </c>
      <c r="J10" s="45"/>
      <c r="K10" s="45"/>
      <c r="L10" s="45"/>
      <c r="M10" s="45"/>
      <c r="N10" s="45"/>
      <c r="O10" s="45"/>
      <c r="P10" s="45">
        <f>データ!P6</f>
        <v>1.39</v>
      </c>
      <c r="Q10" s="45"/>
      <c r="R10" s="45"/>
      <c r="S10" s="45"/>
      <c r="T10" s="45"/>
      <c r="U10" s="45"/>
      <c r="V10" s="45"/>
      <c r="W10" s="45">
        <f>データ!Q6</f>
        <v>107.21</v>
      </c>
      <c r="X10" s="45"/>
      <c r="Y10" s="45"/>
      <c r="Z10" s="45"/>
      <c r="AA10" s="45"/>
      <c r="AB10" s="45"/>
      <c r="AC10" s="45"/>
      <c r="AD10" s="50">
        <f>データ!R6</f>
        <v>3130</v>
      </c>
      <c r="AE10" s="50"/>
      <c r="AF10" s="50"/>
      <c r="AG10" s="50"/>
      <c r="AH10" s="50"/>
      <c r="AI10" s="50"/>
      <c r="AJ10" s="50"/>
      <c r="AK10" s="2"/>
      <c r="AL10" s="50">
        <f>データ!V6</f>
        <v>451</v>
      </c>
      <c r="AM10" s="50"/>
      <c r="AN10" s="50"/>
      <c r="AO10" s="50"/>
      <c r="AP10" s="50"/>
      <c r="AQ10" s="50"/>
      <c r="AR10" s="50"/>
      <c r="AS10" s="50"/>
      <c r="AT10" s="45">
        <f>データ!W6</f>
        <v>0.34</v>
      </c>
      <c r="AU10" s="45"/>
      <c r="AV10" s="45"/>
      <c r="AW10" s="45"/>
      <c r="AX10" s="45"/>
      <c r="AY10" s="45"/>
      <c r="AZ10" s="45"/>
      <c r="BA10" s="45"/>
      <c r="BB10" s="45">
        <f>データ!X6</f>
        <v>1326.47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69" t="s">
        <v>124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7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20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20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20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9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7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20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20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20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9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69" t="s">
        <v>123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7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20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20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20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9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7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20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20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20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9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69" t="s">
        <v>125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7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20"/>
      <c r="V79" s="20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20"/>
      <c r="AP79" s="20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8"/>
      <c r="BJ79" s="19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7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20"/>
      <c r="V80" s="20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20"/>
      <c r="AP80" s="20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8"/>
      <c r="BJ80" s="19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【914.53】</v>
      </c>
      <c r="I86" s="26" t="str">
        <f>データ!CA6</f>
        <v>【55.73】</v>
      </c>
      <c r="J86" s="26" t="str">
        <f>データ!CL6</f>
        <v>【276.78】</v>
      </c>
      <c r="K86" s="26" t="str">
        <f>データ!CW6</f>
        <v>【59.15】</v>
      </c>
      <c r="L86" s="26" t="str">
        <f>データ!DH6</f>
        <v>【85.01】</v>
      </c>
      <c r="M86" s="26" t="s">
        <v>56</v>
      </c>
      <c r="N86" s="26" t="s">
        <v>56</v>
      </c>
      <c r="O86" s="26" t="str">
        <f>データ!EO6</f>
        <v>【1.58】</v>
      </c>
    </row>
  </sheetData>
  <sheetProtection password="B319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1" max="1" width="9" style="3"/>
    <col min="2" max="144" width="11.875" style="3" customWidth="1"/>
    <col min="145" max="16384" width="9" style="3"/>
  </cols>
  <sheetData>
    <row r="1" spans="1:145" x14ac:dyDescent="0.1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 x14ac:dyDescent="0.15">
      <c r="A6" s="28" t="s">
        <v>109</v>
      </c>
      <c r="B6" s="33">
        <f>B7</f>
        <v>2016</v>
      </c>
      <c r="C6" s="33">
        <f t="shared" ref="C6:X6" si="3">C7</f>
        <v>372048</v>
      </c>
      <c r="D6" s="33">
        <f t="shared" si="3"/>
        <v>47</v>
      </c>
      <c r="E6" s="33">
        <f t="shared" si="3"/>
        <v>17</v>
      </c>
      <c r="F6" s="33">
        <f t="shared" si="3"/>
        <v>5</v>
      </c>
      <c r="G6" s="33">
        <f t="shared" si="3"/>
        <v>0</v>
      </c>
      <c r="H6" s="33" t="str">
        <f t="shared" si="3"/>
        <v>香川県　善通寺市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農業集落排水</v>
      </c>
      <c r="L6" s="33" t="str">
        <f t="shared" si="3"/>
        <v>F2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1.39</v>
      </c>
      <c r="Q6" s="34">
        <f t="shared" si="3"/>
        <v>107.21</v>
      </c>
      <c r="R6" s="34">
        <f t="shared" si="3"/>
        <v>3130</v>
      </c>
      <c r="S6" s="34">
        <f t="shared" si="3"/>
        <v>32566</v>
      </c>
      <c r="T6" s="34">
        <f t="shared" si="3"/>
        <v>39.93</v>
      </c>
      <c r="U6" s="34">
        <f t="shared" si="3"/>
        <v>815.58</v>
      </c>
      <c r="V6" s="34">
        <f t="shared" si="3"/>
        <v>451</v>
      </c>
      <c r="W6" s="34">
        <f t="shared" si="3"/>
        <v>0.34</v>
      </c>
      <c r="X6" s="34">
        <f t="shared" si="3"/>
        <v>1326.47</v>
      </c>
      <c r="Y6" s="35">
        <f>IF(Y7="",NA(),Y7)</f>
        <v>102.72</v>
      </c>
      <c r="Z6" s="35">
        <f t="shared" ref="Z6:AH6" si="4">IF(Z7="",NA(),Z7)</f>
        <v>100.22</v>
      </c>
      <c r="AA6" s="35">
        <f t="shared" si="4"/>
        <v>101.97</v>
      </c>
      <c r="AB6" s="35">
        <f t="shared" si="4"/>
        <v>96.39</v>
      </c>
      <c r="AC6" s="35">
        <f t="shared" si="4"/>
        <v>100.54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5">
        <f t="shared" si="7"/>
        <v>196.66</v>
      </c>
      <c r="BI6" s="34">
        <f t="shared" si="7"/>
        <v>0</v>
      </c>
      <c r="BJ6" s="34">
        <f t="shared" si="7"/>
        <v>0</v>
      </c>
      <c r="BK6" s="35">
        <f t="shared" si="7"/>
        <v>1144.05</v>
      </c>
      <c r="BL6" s="35">
        <f t="shared" si="7"/>
        <v>1117.1099999999999</v>
      </c>
      <c r="BM6" s="35">
        <f t="shared" si="7"/>
        <v>1161.05</v>
      </c>
      <c r="BN6" s="35">
        <f t="shared" si="7"/>
        <v>1081.8</v>
      </c>
      <c r="BO6" s="35">
        <f t="shared" si="7"/>
        <v>974.93</v>
      </c>
      <c r="BP6" s="34" t="str">
        <f>IF(BP7="","",IF(BP7="-","【-】","【"&amp;SUBSTITUTE(TEXT(BP7,"#,##0.00"),"-","△")&amp;"】"))</f>
        <v>【914.53】</v>
      </c>
      <c r="BQ6" s="35">
        <f>IF(BQ7="",NA(),BQ7)</f>
        <v>83.76</v>
      </c>
      <c r="BR6" s="35">
        <f t="shared" ref="BR6:BZ6" si="8">IF(BR7="",NA(),BR7)</f>
        <v>87.5</v>
      </c>
      <c r="BS6" s="35">
        <f t="shared" si="8"/>
        <v>96.73</v>
      </c>
      <c r="BT6" s="35">
        <f t="shared" si="8"/>
        <v>84.89</v>
      </c>
      <c r="BU6" s="35">
        <f t="shared" si="8"/>
        <v>86.33</v>
      </c>
      <c r="BV6" s="35">
        <f t="shared" si="8"/>
        <v>42.48</v>
      </c>
      <c r="BW6" s="35">
        <f t="shared" si="8"/>
        <v>41.04</v>
      </c>
      <c r="BX6" s="35">
        <f t="shared" si="8"/>
        <v>41.08</v>
      </c>
      <c r="BY6" s="35">
        <f t="shared" si="8"/>
        <v>52.19</v>
      </c>
      <c r="BZ6" s="35">
        <f t="shared" si="8"/>
        <v>55.32</v>
      </c>
      <c r="CA6" s="34" t="str">
        <f>IF(CA7="","",IF(CA7="-","【-】","【"&amp;SUBSTITUTE(TEXT(CA7,"#,##0.00"),"-","△")&amp;"】"))</f>
        <v>【55.73】</v>
      </c>
      <c r="CB6" s="35">
        <f>IF(CB7="",NA(),CB7)</f>
        <v>202.49</v>
      </c>
      <c r="CC6" s="35">
        <f t="shared" ref="CC6:CK6" si="9">IF(CC7="",NA(),CC7)</f>
        <v>197.11</v>
      </c>
      <c r="CD6" s="35">
        <f t="shared" si="9"/>
        <v>181.33</v>
      </c>
      <c r="CE6" s="35">
        <f t="shared" si="9"/>
        <v>208.01</v>
      </c>
      <c r="CF6" s="35">
        <f t="shared" si="9"/>
        <v>204.85</v>
      </c>
      <c r="CG6" s="35">
        <f t="shared" si="9"/>
        <v>343.8</v>
      </c>
      <c r="CH6" s="35">
        <f t="shared" si="9"/>
        <v>357.08</v>
      </c>
      <c r="CI6" s="35">
        <f t="shared" si="9"/>
        <v>378.08</v>
      </c>
      <c r="CJ6" s="35">
        <f t="shared" si="9"/>
        <v>296.14</v>
      </c>
      <c r="CK6" s="35">
        <f t="shared" si="9"/>
        <v>283.17</v>
      </c>
      <c r="CL6" s="34" t="str">
        <f>IF(CL7="","",IF(CL7="-","【-】","【"&amp;SUBSTITUTE(TEXT(CL7,"#,##0.00"),"-","△")&amp;"】"))</f>
        <v>【276.78】</v>
      </c>
      <c r="CM6" s="35">
        <f>IF(CM7="",NA(),CM7)</f>
        <v>48.91</v>
      </c>
      <c r="CN6" s="35">
        <f t="shared" ref="CN6:CV6" si="10">IF(CN7="",NA(),CN7)</f>
        <v>50</v>
      </c>
      <c r="CO6" s="35">
        <f t="shared" si="10"/>
        <v>51.09</v>
      </c>
      <c r="CP6" s="35">
        <f t="shared" si="10"/>
        <v>50.54</v>
      </c>
      <c r="CQ6" s="35">
        <f t="shared" si="10"/>
        <v>50</v>
      </c>
      <c r="CR6" s="35">
        <f t="shared" si="10"/>
        <v>46.06</v>
      </c>
      <c r="CS6" s="35">
        <f t="shared" si="10"/>
        <v>45.95</v>
      </c>
      <c r="CT6" s="35">
        <f t="shared" si="10"/>
        <v>44.69</v>
      </c>
      <c r="CU6" s="35">
        <f t="shared" si="10"/>
        <v>52.31</v>
      </c>
      <c r="CV6" s="35">
        <f t="shared" si="10"/>
        <v>60.65</v>
      </c>
      <c r="CW6" s="34" t="str">
        <f>IF(CW7="","",IF(CW7="-","【-】","【"&amp;SUBSTITUTE(TEXT(CW7,"#,##0.00"),"-","△")&amp;"】"))</f>
        <v>【59.15】</v>
      </c>
      <c r="CX6" s="35">
        <f>IF(CX7="",NA(),CX7)</f>
        <v>96.92</v>
      </c>
      <c r="CY6" s="35">
        <f t="shared" ref="CY6:DG6" si="11">IF(CY7="",NA(),CY7)</f>
        <v>96.92</v>
      </c>
      <c r="CZ6" s="35">
        <f t="shared" si="11"/>
        <v>97.78</v>
      </c>
      <c r="DA6" s="35">
        <f t="shared" si="11"/>
        <v>97.78</v>
      </c>
      <c r="DB6" s="35">
        <f t="shared" si="11"/>
        <v>100</v>
      </c>
      <c r="DC6" s="35">
        <f t="shared" si="11"/>
        <v>72.989999999999995</v>
      </c>
      <c r="DD6" s="35">
        <f t="shared" si="11"/>
        <v>71.97</v>
      </c>
      <c r="DE6" s="35">
        <f t="shared" si="11"/>
        <v>70.59</v>
      </c>
      <c r="DF6" s="35">
        <f t="shared" si="11"/>
        <v>84.32</v>
      </c>
      <c r="DG6" s="35">
        <f t="shared" si="11"/>
        <v>84.58</v>
      </c>
      <c r="DH6" s="34" t="str">
        <f>IF(DH7="","",IF(DH7="-","【-】","【"&amp;SUBSTITUTE(TEXT(DH7,"#,##0.00"),"-","△")&amp;"】"))</f>
        <v>【85.01】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0.06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0.01</v>
      </c>
      <c r="EN6" s="35">
        <f t="shared" si="14"/>
        <v>2.0499999999999998</v>
      </c>
      <c r="EO6" s="34" t="str">
        <f>IF(EO7="","",IF(EO7="-","【-】","【"&amp;SUBSTITUTE(TEXT(EO7,"#,##0.00"),"-","△")&amp;"】"))</f>
        <v>【1.58】</v>
      </c>
    </row>
    <row r="7" spans="1:145" s="36" customFormat="1" x14ac:dyDescent="0.15">
      <c r="A7" s="28"/>
      <c r="B7" s="37">
        <v>2016</v>
      </c>
      <c r="C7" s="37">
        <v>372048</v>
      </c>
      <c r="D7" s="37">
        <v>47</v>
      </c>
      <c r="E7" s="37">
        <v>17</v>
      </c>
      <c r="F7" s="37">
        <v>5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1.39</v>
      </c>
      <c r="Q7" s="38">
        <v>107.21</v>
      </c>
      <c r="R7" s="38">
        <v>3130</v>
      </c>
      <c r="S7" s="38">
        <v>32566</v>
      </c>
      <c r="T7" s="38">
        <v>39.93</v>
      </c>
      <c r="U7" s="38">
        <v>815.58</v>
      </c>
      <c r="V7" s="38">
        <v>451</v>
      </c>
      <c r="W7" s="38">
        <v>0.34</v>
      </c>
      <c r="X7" s="38">
        <v>1326.47</v>
      </c>
      <c r="Y7" s="38">
        <v>102.72</v>
      </c>
      <c r="Z7" s="38">
        <v>100.22</v>
      </c>
      <c r="AA7" s="38">
        <v>101.97</v>
      </c>
      <c r="AB7" s="38">
        <v>96.39</v>
      </c>
      <c r="AC7" s="38">
        <v>100.54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196.66</v>
      </c>
      <c r="BI7" s="38">
        <v>0</v>
      </c>
      <c r="BJ7" s="38">
        <v>0</v>
      </c>
      <c r="BK7" s="38">
        <v>1144.05</v>
      </c>
      <c r="BL7" s="38">
        <v>1117.1099999999999</v>
      </c>
      <c r="BM7" s="38">
        <v>1161.05</v>
      </c>
      <c r="BN7" s="38">
        <v>1081.8</v>
      </c>
      <c r="BO7" s="38">
        <v>974.93</v>
      </c>
      <c r="BP7" s="38">
        <v>914.53</v>
      </c>
      <c r="BQ7" s="38">
        <v>83.76</v>
      </c>
      <c r="BR7" s="38">
        <v>87.5</v>
      </c>
      <c r="BS7" s="38">
        <v>96.73</v>
      </c>
      <c r="BT7" s="38">
        <v>84.89</v>
      </c>
      <c r="BU7" s="38">
        <v>86.33</v>
      </c>
      <c r="BV7" s="38">
        <v>42.48</v>
      </c>
      <c r="BW7" s="38">
        <v>41.04</v>
      </c>
      <c r="BX7" s="38">
        <v>41.08</v>
      </c>
      <c r="BY7" s="38">
        <v>52.19</v>
      </c>
      <c r="BZ7" s="38">
        <v>55.32</v>
      </c>
      <c r="CA7" s="38">
        <v>55.73</v>
      </c>
      <c r="CB7" s="38">
        <v>202.49</v>
      </c>
      <c r="CC7" s="38">
        <v>197.11</v>
      </c>
      <c r="CD7" s="38">
        <v>181.33</v>
      </c>
      <c r="CE7" s="38">
        <v>208.01</v>
      </c>
      <c r="CF7" s="38">
        <v>204.85</v>
      </c>
      <c r="CG7" s="38">
        <v>343.8</v>
      </c>
      <c r="CH7" s="38">
        <v>357.08</v>
      </c>
      <c r="CI7" s="38">
        <v>378.08</v>
      </c>
      <c r="CJ7" s="38">
        <v>296.14</v>
      </c>
      <c r="CK7" s="38">
        <v>283.17</v>
      </c>
      <c r="CL7" s="38">
        <v>276.77999999999997</v>
      </c>
      <c r="CM7" s="38">
        <v>48.91</v>
      </c>
      <c r="CN7" s="38">
        <v>50</v>
      </c>
      <c r="CO7" s="38">
        <v>51.09</v>
      </c>
      <c r="CP7" s="38">
        <v>50.54</v>
      </c>
      <c r="CQ7" s="38">
        <v>50</v>
      </c>
      <c r="CR7" s="38">
        <v>46.06</v>
      </c>
      <c r="CS7" s="38">
        <v>45.95</v>
      </c>
      <c r="CT7" s="38">
        <v>44.69</v>
      </c>
      <c r="CU7" s="38">
        <v>52.31</v>
      </c>
      <c r="CV7" s="38">
        <v>60.65</v>
      </c>
      <c r="CW7" s="38">
        <v>59.15</v>
      </c>
      <c r="CX7" s="38">
        <v>96.92</v>
      </c>
      <c r="CY7" s="38">
        <v>96.92</v>
      </c>
      <c r="CZ7" s="38">
        <v>97.78</v>
      </c>
      <c r="DA7" s="38">
        <v>97.78</v>
      </c>
      <c r="DB7" s="38">
        <v>100</v>
      </c>
      <c r="DC7" s="38">
        <v>72.989999999999995</v>
      </c>
      <c r="DD7" s="38">
        <v>71.97</v>
      </c>
      <c r="DE7" s="38">
        <v>70.59</v>
      </c>
      <c r="DF7" s="38">
        <v>84.32</v>
      </c>
      <c r="DG7" s="38">
        <v>84.58</v>
      </c>
      <c r="DH7" s="38">
        <v>85.01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0.06</v>
      </c>
      <c r="EK7" s="38">
        <v>0.04</v>
      </c>
      <c r="EL7" s="38">
        <v>7.0000000000000007E-2</v>
      </c>
      <c r="EM7" s="38">
        <v>0.01</v>
      </c>
      <c r="EN7" s="38">
        <v>2.0499999999999998</v>
      </c>
      <c r="EO7" s="38">
        <v>1.58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ZCN150200</cp:lastModifiedBy>
  <cp:lastPrinted>2018-01-30T00:23:24Z</cp:lastPrinted>
  <dcterms:created xsi:type="dcterms:W3CDTF">2017-12-25T02:32:32Z</dcterms:created>
  <dcterms:modified xsi:type="dcterms:W3CDTF">2018-01-30T00:23:25Z</dcterms:modified>
  <cp:category/>
</cp:coreProperties>
</file>