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V:\02 財政係\51 調査・通知 等\01 県調査\令和05年度\53　公営企業に係る経営比較分析表（令和４年度決算）の分析等について\01　各課より\"/>
    </mc:Choice>
  </mc:AlternateContent>
  <xr:revisionPtr revIDLastSave="0" documentId="13_ncr:1_{01992F0F-A6F1-4E31-BE0F-6F1EC5F3308B}" xr6:coauthVersionLast="36" xr6:coauthVersionMax="36" xr10:uidLastSave="{00000000-0000-0000-0000-000000000000}"/>
  <workbookProtection workbookAlgorithmName="SHA-512" workbookHashValue="2l5szwNUd5AELij+imbMFgCWOcjrvUHH/Wts9c67aIiJIZXdnWgpwLUSQsFB9qMaA2nAQV+ZZCmIHExlv3zhgA==" workbookSaltValue="/aBiiVn6vKkAotV+vVNqUQ==" workbookSpinCount="100000" lockStructure="1"/>
  <bookViews>
    <workbookView xWindow="0" yWindow="0" windowWidth="19200" windowHeight="75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L10" i="4"/>
  <c r="AD10" i="4"/>
  <c r="P10" i="4"/>
  <c r="I10" i="4"/>
  <c r="B10" i="4"/>
  <c r="AL8" i="4"/>
  <c r="P8" i="4"/>
  <c r="I8" i="4"/>
</calcChain>
</file>

<file path=xl/sharedStrings.xml><?xml version="1.0" encoding="utf-8"?>
<sst xmlns="http://schemas.openxmlformats.org/spreadsheetml/2006/main" count="237" uniqueCount="120">
  <si>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</si>
  <si>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</si>
  <si>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</si>
  <si>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</si>
  <si>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</si>
  <si>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</si>
  <si>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</si>
  <si>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</si>
  <si>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</si>
  <si>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</si>
  <si>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</si>
  <si>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</si>
  <si>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</si>
  <si>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</si>
  <si>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</si>
  <si>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</si>
  <si>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</si>
  <si>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</si>
  <si>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</si>
  <si>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</si>
  <si>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</si>
  <si>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</si>
  <si>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</si>
  <si>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</si>
  <si>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</si>
  <si>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</si>
  <si>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</si>
  <si>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</si>
  <si>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</si>
  <si>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</si>
  <si>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</si>
  <si>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</si>
  <si>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</si>
  <si>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</si>
  <si>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</si>
  <si>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</si>
  <si>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</si>
  <si>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</si>
  <si>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</si>
  <si>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</si>
  <si>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</si>
  <si>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</si>
  <si>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</si>
  <si>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</si>
  <si>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</si>
  <si>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</si>
  <si>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</si>
  <si>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</si>
  <si>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</si>
  <si>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</si>
  <si>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</si>
  <si>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</si>
  <si>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</si>
  <si>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</si>
  <si>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</si>
  <si>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</si>
  <si>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</si>
  <si>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</si>
  <si>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</si>
  <si>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</si>
  <si>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</si>
  <si>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</si>
  <si>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</si>
  <si>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</si>
  <si>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</si>
  <si>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</si>
  <si>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</si>
  <si>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</si>
  <si>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</si>
  <si>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</si>
  <si>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</si>
  <si>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</si>
  <si>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</si>
  <si>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</si>
  <si>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</si>
  <si>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</si>
  <si>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</si>
  <si>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</si>
  <si>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</si>
  <si>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</si>
  <si>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</si>
  <si>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</si>
  <si>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</si>
  <si>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</si>
  <si>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</si>
  <si>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</si>
  <si>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</si>
  <si>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</si>
  <si>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</si>
  <si>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</si>
  <si>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</si>
  <si>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</si>
  <si>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</si>
  <si>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</si>
  <si>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</si>
  <si>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</si>
  <si>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</si>
  <si>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</si>
  <si>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</si>
  <si>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</si>
  <si>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</si>
  <si>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</si>
  <si>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</si>
  <si>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</si>
  <si>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</si>
  <si>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</si>
  <si>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</si>
  <si>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</si>
  <si>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</si>
  <si>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</si>
  <si>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</si>
  <si>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</si>
  <si>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</si>
  <si>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</si>
  <si>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</si>
  <si>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</si>
  <si>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</si>
  <si>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小規模な地域における事業であり、維持管理に主眼を置いた経営を行っている。公共下水道へ接続するまでの間はH28に策定した経営戦略（計画期間：H29年度～R8年度）に基づき計画的な財政運営を行うとともに、R6の公営企業会計の適用後は財務状況を注視しながら規模に応じた安定経営に努める。
</t>
    <phoneticPr fontId="4"/>
  </si>
  <si>
    <t>R4年度の収益的収支比率は96.98%であり、前年度から6.2ポイントの減となった。これは有収水量の減少による使用料収入の減少に加え、汚水処理施設の維持管理に要する燃料費の上昇や処理施設の部分的故障に伴う突発的な修繕が発生したことが主な要因である。処理区域の人口減少が顕著な小規模集落における汚水の集合処理であり、施設利用率も例年50%弱の低水準で推移していることから汚水処理施設の運営費は年々負担となっており、R5年度末には近接する流域関連公共下水道へ接続し、汚水処理施設を廃止することとしている。これにより汚水処理に要する費用については低減が期待できるが、R12年度まで元金償還が継続することから、今後も有収率の維持に努め、安定的な経営活動に努めていく必要がある。
なお、⑦施設利用率：R03の当該値は正しくは次のとおりである。
【誤】-
【正】48.37</t>
    <phoneticPr fontId="4"/>
  </si>
  <si>
    <t>農業集落排水施設の供用開始はH12年度であり、管渠の耐用年数未満であることから積極的な管渠更新は行っていない。R6の流域関連公共下水道への接続以降は公営企業会計の適用を予定していることから、固定資産台帳を整備し経過年数の把握が可能となる。今後は施設規模や処理区域の将来予測も踏まえ、規模に応じたストックマネジメントが必要であり、必要に応じて計画的な管渠更新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</si>
</sst>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10-4806-B475-98AE834455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E10-4806-B475-98AE834455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50.54</c:v>
                </c:pt>
                <c:pt idx="1">
                  <c:v>49.46</c:v>
                </c:pt>
                <c:pt idx="2">
                  <c:v>50</c:v>
                </c:pt>
                <c:pt idx="3">
                  <c:v>0</c:v>
                </c:pt>
                <c:pt idx="4">
                  <c:v>46.74</c:v>
                </c:pt>
              </c:numCache>
            </c:numRef>
          </c:val>
          <c:extLst>
            <c:ext xmlns:c16="http://schemas.microsoft.com/office/drawing/2014/chart" uri="{C3380CC4-5D6E-409C-BE32-E72D297353CC}">
              <c16:uniqueId val="{00000000-8CD2-4575-8A70-20C126254AE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CD2-4575-8A70-20C126254AE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969-49C0-A49C-9F4EF27F9FC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3969-49C0-A49C-9F4EF27F9FC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98.19</c:v>
                </c:pt>
                <c:pt idx="1">
                  <c:v>101.03</c:v>
                </c:pt>
                <c:pt idx="2">
                  <c:v>100.71</c:v>
                </c:pt>
                <c:pt idx="3">
                  <c:v>103.18</c:v>
                </c:pt>
                <c:pt idx="4">
                  <c:v>96.98</c:v>
                </c:pt>
              </c:numCache>
            </c:numRef>
          </c:val>
          <c:extLst>
            <c:ext xmlns:c16="http://schemas.microsoft.com/office/drawing/2014/chart" uri="{C3380CC4-5D6E-409C-BE32-E72D297353CC}">
              <c16:uniqueId val="{00000000-CCE9-4949-BD5E-2B329CE9450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E9-4949-BD5E-2B329CE9450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19-4313-A43E-E02F9910C7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19-4313-A43E-E02F9910C7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4F-4C38-B47C-40908527C9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4F-4C38-B47C-40908527C9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E-4CF1-B190-1C5357F7CC9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E-4CF1-B190-1C5357F7CC9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0C-44D8-906D-3D695AB0CE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0C-44D8-906D-3D695AB0CE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quot;-&quot;">
                  <c:v>1.78</c:v>
                </c:pt>
                <c:pt idx="4" formatCode="#,##0.00;&quot;△&quot;#,##0.00;&quot;-&quot;">
                  <c:v>1.62</c:v>
                </c:pt>
              </c:numCache>
            </c:numRef>
          </c:val>
          <c:extLst>
            <c:ext xmlns:c16="http://schemas.microsoft.com/office/drawing/2014/chart" uri="{C3380CC4-5D6E-409C-BE32-E72D297353CC}">
              <c16:uniqueId val="{00000000-67E3-4EE3-809A-2C06669B7FF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7E3-4EE3-809A-2C06669B7FF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81.19</c:v>
                </c:pt>
                <c:pt idx="1">
                  <c:v>79.56</c:v>
                </c:pt>
                <c:pt idx="2">
                  <c:v>82.91</c:v>
                </c:pt>
                <c:pt idx="3">
                  <c:v>90.71</c:v>
                </c:pt>
                <c:pt idx="4">
                  <c:v>82.38</c:v>
                </c:pt>
              </c:numCache>
            </c:numRef>
          </c:val>
          <c:extLst>
            <c:ext xmlns:c16="http://schemas.microsoft.com/office/drawing/2014/chart" uri="{C3380CC4-5D6E-409C-BE32-E72D297353CC}">
              <c16:uniqueId val="{00000000-33FF-444F-85BC-FFEFF00CA8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3FF-444F-85BC-FFEFF00CA8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219.76</c:v>
                </c:pt>
                <c:pt idx="1">
                  <c:v>225.85</c:v>
                </c:pt>
                <c:pt idx="2">
                  <c:v>219.82</c:v>
                </c:pt>
                <c:pt idx="3">
                  <c:v>201.26</c:v>
                </c:pt>
                <c:pt idx="4">
                  <c:v>220.93</c:v>
                </c:pt>
              </c:numCache>
            </c:numRef>
          </c:val>
          <c:extLst>
            <c:ext xmlns:c16="http://schemas.microsoft.com/office/drawing/2014/chart" uri="{C3380CC4-5D6E-409C-BE32-E72D297353CC}">
              <c16:uniqueId val="{00000000-A2EE-4BAD-82FC-992478EC994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2EE-4BAD-82FC-992478EC994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40" zoomScaleNormal="100" workbookViewId="0">
      <selection activeCell="BL64" sqref="BL64:BZ6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香川県　善通寺市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30682</v>
      </c>
      <c r="AM8" s="37"/>
      <c r="AN8" s="37"/>
      <c r="AO8" s="37"/>
      <c r="AP8" s="37"/>
      <c r="AQ8" s="37"/>
      <c r="AR8" s="37"/>
      <c r="AS8" s="37"/>
      <c r="AT8" s="38">
        <f>データ!T6</f>
        <v>39.93</v>
      </c>
      <c r="AU8" s="38"/>
      <c r="AV8" s="38"/>
      <c r="AW8" s="38"/>
      <c r="AX8" s="38"/>
      <c r="AY8" s="38"/>
      <c r="AZ8" s="38"/>
      <c r="BA8" s="38"/>
      <c r="BB8" s="38">
        <f>データ!U6</f>
        <v>768.39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1.1000000000000001</v>
      </c>
      <c r="Q10" s="38"/>
      <c r="R10" s="38"/>
      <c r="S10" s="38"/>
      <c r="T10" s="38"/>
      <c r="U10" s="38"/>
      <c r="V10" s="38"/>
      <c r="W10" s="38">
        <f>データ!Q6</f>
        <v>104.22</v>
      </c>
      <c r="X10" s="38"/>
      <c r="Y10" s="38"/>
      <c r="Z10" s="38"/>
      <c r="AA10" s="38"/>
      <c r="AB10" s="38"/>
      <c r="AC10" s="38"/>
      <c r="AD10" s="37">
        <f>データ!R6</f>
        <v>3190</v>
      </c>
      <c r="AE10" s="37"/>
      <c r="AF10" s="37"/>
      <c r="AG10" s="37"/>
      <c r="AH10" s="37"/>
      <c r="AI10" s="37"/>
      <c r="AJ10" s="37"/>
      <c r="AK10" s="2"/>
      <c r="AL10" s="37">
        <f>データ!V6</f>
        <v>335</v>
      </c>
      <c r="AM10" s="37"/>
      <c r="AN10" s="37"/>
      <c r="AO10" s="37"/>
      <c r="AP10" s="37"/>
      <c r="AQ10" s="37"/>
      <c r="AR10" s="37"/>
      <c r="AS10" s="37"/>
      <c r="AT10" s="38">
        <f>データ!W6</f>
        <v>0.34</v>
      </c>
      <c r="AU10" s="38"/>
      <c r="AV10" s="38"/>
      <c r="AW10" s="38"/>
      <c r="AX10" s="38"/>
      <c r="AY10" s="38"/>
      <c r="AZ10" s="38"/>
      <c r="BA10" s="38"/>
      <c r="BB10" s="38">
        <f>データ!X6</f>
        <v>985.29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E8YOTO+1W6nhin56xu2vklOacxvtIBt9T0gdar+mKLAggfhxkVck27cCRf0qp7kiYVGYtWjLnZ1mYBMNuYYZJA==" saltValue="tX02vteEz5r5QsPot42HZ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372048</v>
      </c>
      <c r="D6" s="19">
        <f t="shared" si="3"/>
        <v>47</v>
      </c>
      <c r="E6" s="19">
        <f t="shared" si="3"/>
        <v>17</v>
      </c>
      <c r="F6" s="19">
        <f t="shared" si="3"/>
        <v>5</v>
      </c>
      <c r="G6" s="19">
        <f t="shared" si="3"/>
        <v>0</v>
      </c>
      <c r="H6" s="19" t="str">
        <f t="shared" si="3"/>
        <v>香川県　善通寺市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1.1000000000000001</v>
      </c>
      <c r="Q6" s="20">
        <f t="shared" si="3"/>
        <v>104.22</v>
      </c>
      <c r="R6" s="20">
        <f t="shared" si="3"/>
        <v>3190</v>
      </c>
      <c r="S6" s="20">
        <f t="shared" si="3"/>
        <v>30682</v>
      </c>
      <c r="T6" s="20">
        <f t="shared" si="3"/>
        <v>39.93</v>
      </c>
      <c r="U6" s="20">
        <f t="shared" si="3"/>
        <v>768.39</v>
      </c>
      <c r="V6" s="20">
        <f t="shared" si="3"/>
        <v>335</v>
      </c>
      <c r="W6" s="20">
        <f t="shared" si="3"/>
        <v>0.34</v>
      </c>
      <c r="X6" s="20">
        <f t="shared" si="3"/>
        <v>985.29</v>
      </c>
      <c r="Y6" s="21">
        <f>IF(Y7="",NA(),Y7)</f>
        <v>98.19</v>
      </c>
      <c r="Z6" s="21">
        <f t="shared" ref="Z6:AH6" si="4">IF(Z7="",NA(),Z7)</f>
        <v>101.03</v>
      </c>
      <c r="AA6" s="21">
        <f t="shared" si="4"/>
        <v>100.71</v>
      </c>
      <c r="AB6" s="21">
        <f t="shared" si="4"/>
        <v>103.18</v>
      </c>
      <c r="AC6" s="21">
        <f t="shared" si="4"/>
        <v>96.98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1.78</v>
      </c>
      <c r="BJ6" s="21">
        <f t="shared" si="7"/>
        <v>1.62</v>
      </c>
      <c r="BK6" s="21">
        <f t="shared" si="7"/>
        <v>789.46</v>
      </c>
      <c r="BL6" s="21">
        <f t="shared" si="7"/>
        <v>826.83</v>
      </c>
      <c r="BM6" s="21">
        <f t="shared" si="7"/>
        <v>867.83</v>
      </c>
      <c r="BN6" s="21">
        <f t="shared" si="7"/>
        <v>791.76</v>
      </c>
      <c r="BO6" s="21">
        <f t="shared" si="7"/>
        <v>900.82</v>
      </c>
      <c r="BP6" s="20" t="str">
        <f>IF(BP7="","",IF(BP7="-","【-】","【"&amp;SUBSTITUTE(TEXT(BP7,"#,##0.00"),"-","△")&amp;"】"))</f>
        <v>【809.19】</v>
      </c>
      <c r="BQ6" s="21">
        <f>IF(BQ7="",NA(),BQ7)</f>
        <v>81.19</v>
      </c>
      <c r="BR6" s="21">
        <f t="shared" ref="BR6:BZ6" si="8">IF(BR7="",NA(),BR7)</f>
        <v>79.56</v>
      </c>
      <c r="BS6" s="21">
        <f t="shared" si="8"/>
        <v>82.91</v>
      </c>
      <c r="BT6" s="21">
        <f t="shared" si="8"/>
        <v>90.71</v>
      </c>
      <c r="BU6" s="21">
        <f t="shared" si="8"/>
        <v>82.38</v>
      </c>
      <c r="BV6" s="21">
        <f t="shared" si="8"/>
        <v>57.77</v>
      </c>
      <c r="BW6" s="21">
        <f t="shared" si="8"/>
        <v>57.31</v>
      </c>
      <c r="BX6" s="21">
        <f t="shared" si="8"/>
        <v>57.08</v>
      </c>
      <c r="BY6" s="21">
        <f t="shared" si="8"/>
        <v>56.26</v>
      </c>
      <c r="BZ6" s="21">
        <f t="shared" si="8"/>
        <v>52.94</v>
      </c>
      <c r="CA6" s="20" t="str">
        <f>IF(CA7="","",IF(CA7="-","【-】","【"&amp;SUBSTITUTE(TEXT(CA7,"#,##0.00"),"-","△")&amp;"】"))</f>
        <v>【57.02】</v>
      </c>
      <c r="CB6" s="21">
        <f>IF(CB7="",NA(),CB7)</f>
        <v>219.76</v>
      </c>
      <c r="CC6" s="21">
        <f t="shared" ref="CC6:CK6" si="9">IF(CC7="",NA(),CC7)</f>
        <v>225.85</v>
      </c>
      <c r="CD6" s="21">
        <f t="shared" si="9"/>
        <v>219.82</v>
      </c>
      <c r="CE6" s="21">
        <f t="shared" si="9"/>
        <v>201.26</v>
      </c>
      <c r="CF6" s="21">
        <f t="shared" si="9"/>
        <v>220.93</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50.54</v>
      </c>
      <c r="CN6" s="21">
        <f t="shared" ref="CN6:CV6" si="10">IF(CN7="",NA(),CN7)</f>
        <v>49.46</v>
      </c>
      <c r="CO6" s="21">
        <f t="shared" si="10"/>
        <v>50</v>
      </c>
      <c r="CP6" s="21" t="str">
        <f t="shared" si="10"/>
        <v>-</v>
      </c>
      <c r="CQ6" s="21">
        <f t="shared" si="10"/>
        <v>46.74</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372048</v>
      </c>
      <c r="D7" s="23">
        <v>47</v>
      </c>
      <c r="E7" s="23">
        <v>17</v>
      </c>
      <c r="F7" s="23">
        <v>5</v>
      </c>
      <c r="G7" s="23">
        <v>0</v>
      </c>
      <c r="H7" s="23" t="s">
        <v>98</v>
      </c>
      <c r="I7" s="23" t="s">
        <v>99</v>
      </c>
      <c r="J7" s="23" t="s">
        <v>100</v>
      </c>
      <c r="K7" s="23" t="s">
        <v>101</v>
      </c>
      <c r="L7" s="23" t="s">
        <v>102</v>
      </c>
      <c r="M7" s="23" t="s">
        <v>103</v>
      </c>
      <c r="N7" s="24" t="s">
        <v>104</v>
      </c>
      <c r="O7" s="24" t="s">
        <v>105</v>
      </c>
      <c r="P7" s="24">
        <v>1.1000000000000001</v>
      </c>
      <c r="Q7" s="24">
        <v>104.22</v>
      </c>
      <c r="R7" s="24">
        <v>3190</v>
      </c>
      <c r="S7" s="24">
        <v>30682</v>
      </c>
      <c r="T7" s="24">
        <v>39.93</v>
      </c>
      <c r="U7" s="24">
        <v>768.39</v>
      </c>
      <c r="V7" s="24">
        <v>335</v>
      </c>
      <c r="W7" s="24">
        <v>0.34</v>
      </c>
      <c r="X7" s="24">
        <v>985.29</v>
      </c>
      <c r="Y7" s="24">
        <v>98.19</v>
      </c>
      <c r="Z7" s="24">
        <v>101.03</v>
      </c>
      <c r="AA7" s="24">
        <v>100.71</v>
      </c>
      <c r="AB7" s="24">
        <v>103.18</v>
      </c>
      <c r="AC7" s="24">
        <v>96.98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1.78</v>
      </c>
      <c r="BJ7" s="24">
        <v>1.62</v>
      </c>
      <c r="BK7" s="24">
        <v>789.46</v>
      </c>
      <c r="BL7" s="24">
        <v>826.83</v>
      </c>
      <c r="BM7" s="24">
        <v>867.83</v>
      </c>
      <c r="BN7" s="24">
        <v>791.76</v>
      </c>
      <c r="BO7" s="24">
        <v>900.82</v>
      </c>
      <c r="BP7" s="24">
        <v>809.19</v>
      </c>
      <c r="BQ7" s="24">
        <v>81.19</v>
      </c>
      <c r="BR7" s="24">
        <v>79.56</v>
      </c>
      <c r="BS7" s="24">
        <v>82.91</v>
      </c>
      <c r="BT7" s="24">
        <v>90.71</v>
      </c>
      <c r="BU7" s="24">
        <v>82.38</v>
      </c>
      <c r="BV7" s="24">
        <v>57.77</v>
      </c>
      <c r="BW7" s="24">
        <v>57.31</v>
      </c>
      <c r="BX7" s="24">
        <v>57.08</v>
      </c>
      <c r="BY7" s="24">
        <v>56.26</v>
      </c>
      <c r="BZ7" s="24">
        <v>52.94</v>
      </c>
      <c r="CA7" s="24">
        <v>57.02</v>
      </c>
      <c r="CB7" s="24">
        <v>219.76</v>
      </c>
      <c r="CC7" s="24">
        <v>225.85</v>
      </c>
      <c r="CD7" s="24">
        <v>219.82</v>
      </c>
      <c r="CE7" s="24">
        <v>201.26</v>
      </c>
      <c r="CF7" s="24">
        <v>220.93</v>
      </c>
      <c r="CG7" s="24">
        <v>274.35000000000002</v>
      </c>
      <c r="CH7" s="24">
        <v>273.52</v>
      </c>
      <c r="CI7" s="24">
        <v>274.99</v>
      </c>
      <c r="CJ7" s="24">
        <v>282.08999999999997</v>
      </c>
      <c r="CK7" s="24">
        <v>303.27999999999997</v>
      </c>
      <c r="CL7" s="24">
        <v>273.68</v>
      </c>
      <c r="CM7" s="24">
        <v>50.54</v>
      </c>
      <c r="CN7" s="24">
        <v>49.46</v>
      </c>
      <c r="CO7" s="24">
        <v>50</v>
      </c>
      <c r="CP7" s="24" t="s">
        <v>104</v>
      </c>
      <c r="CQ7" s="24">
        <v>46.74</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2024-01-19T02:36:33Z</cp:lastPrinted>
  <dcterms:created xsi:type="dcterms:W3CDTF">2023-12-12T02:55:43Z</dcterms:created>
  <dcterms:modified xsi:type="dcterms:W3CDTF">2024-01-19T10:29:03Z</dcterms:modified>
  <cp:category/>
</cp:coreProperties>
</file>