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財政係\◎調査\県調査\令和01年度\44 公営企業に係る経営比較分析表の分析等について\10　回答\下水道\"/>
    </mc:Choice>
  </mc:AlternateContent>
  <workbookProtection workbookAlgorithmName="SHA-512" workbookHashValue="rdpmjrY/sk+ZV2+B/L3q9iD2iBbFdx8iF60HhNE4gnyCrq8c7/onTBPwtzc9Rp6w8rmY86Aqpv8twSaf+5y+OQ==" workbookSaltValue="4m2scQOIb0lgbu6Bzezr5A==" workbookSpinCount="100000" lockStructure="1"/>
  <bookViews>
    <workbookView xWindow="0" yWindow="0" windowWidth="24000" windowHeight="97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G6" i="5" l="1"/>
  <c r="C10" i="5" l="1"/>
  <c r="EO6" i="5"/>
  <c r="EN6" i="5"/>
  <c r="EM6" i="5"/>
  <c r="EL6" i="5"/>
  <c r="EK6" i="5"/>
  <c r="EJ6" i="5"/>
  <c r="EI6" i="5"/>
  <c r="EH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<sst xmlns="http://schemas.openxmlformats.org/spreadsheetml/2006/main" count="233" uniqueCount="115">
  <si>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</si>
  <si>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</si>
  <si>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</si>
  <si>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</si>
  <si>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</si>
  <si>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</si>
  <si>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</si>
  <si>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</si>
  <si>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</si>
  <si>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</si>
  <si>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</si>
  <si>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</si>
  <si>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</si>
  <si>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</si>
  <si>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</si>
  <si>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</si>
  <si>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</si>
  <si>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</si>
  <si>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</si>
  <si>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</si>
  <si>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</si>
  <si>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</si>
  <si>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</si>
  <si>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</si>
  <si>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</si>
  <si>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</si>
  <si>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</si>
  <si>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</si>
  <si>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</si>
  <si>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</si>
  <si>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</si>
  <si>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</si>
  <si>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</si>
  <si>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</si>
  <si>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</si>
  <si>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</si>
  <si>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</si>
  <si>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</si>
  <si>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</si>
  <si>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</si>
  <si>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</si>
  <si>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</si>
  <si>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</si>
  <si>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</si>
  <si>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</si>
  <si>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</si>
  <si>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</si>
  <si>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</si>
  <si>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</si>
  <si>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</si>
  <si>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</si>
  <si>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</si>
  <si>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</si>
  <si>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</si>
  <si>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</si>
  <si>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</si>
  <si>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</si>
  <si>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</si>
  <si>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</si>
  <si>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</si>
  <si>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</si>
  <si>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</si>
  <si>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</si>
  <si>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</si>
  <si>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</si>
  <si>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</si>
  <si>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</si>
  <si>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</si>
  <si>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</si>
  <si>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</si>
  <si>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</si>
  <si>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</si>
  <si>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</si>
  <si>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</si>
  <si>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</si>
  <si>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</si>
  <si>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</si>
  <si>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</si>
  <si>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</si>
  <si>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</si>
  <si>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</si>
  <si>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</si>
  <si>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</si>
  <si>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</si>
  <si>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</si>
  <si>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</si>
  <si>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</si>
  <si>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</si>
  <si>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</si>
  <si>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</si>
  <si>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</si>
  <si>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</si>
  <si>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</si>
  <si>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</si>
  <si>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</si>
  <si>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</si>
  <si>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</si>
  <si>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</si>
  <si>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</si>
  <si>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</si>
  <si>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</si>
  <si>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</si>
  <si>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</si>
  <si>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</si>
  <si>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</si>
  <si>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</si>
  <si>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</si>
  <si>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</si>
  <si>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</si>
  <si>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</si>
  <si>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</si>
  <si>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</si>
  <si>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３０年度の使用料収入は、有収水量がほぼ横ばいとなったことにより、前年度と同程度となっている。本年度から、資本費平準化債（未利用施設利子分）の借り入れを中止したが、一般会計繰入金の増により、総収益は増加した。また、地方公営企業法適用移行事業費の増額等に伴い、総費用についても増となった。収益的収支比率は、地方債償還金の減少もあり、2.08ポイント上昇している。企業債残高対事業規模比率は、類似団体の平均値を下回っているが、令和３年度が償還ピーク（元金）となっており、当分、大きな負担が継続する見通しとなっている。今後、大幅な事業拡張は予定しておらず、整備費は低調となると思われるが、人口減少等に応じて使用料収入が逓減するものと見込んでおり、厳しい経営状況が続くものと想定している。</t>
    <phoneticPr fontId="4"/>
  </si>
  <si>
    <t>本市の下水道事業は、平成2年12月から供用を開始し、未だ管渠の耐用年数を経過していないことから、本格的な更新工事は行っておらず、管渠改善率は０％となっている。令和2年4月から地方公営企業法を適用し、固定資産台帳を整備することにより経過年数ごとの管理を的確に行い、財政上の観点からも計画的な管渠更新計画を検討していきたい。</t>
    <phoneticPr fontId="4"/>
  </si>
  <si>
    <t>当面の間、地方債の償還が大きな負担となっており、H28年度に策定した経営戦略（H29～R8）に基づき、計画的な財政運営を図り、安定経営を実現していきたい。
また、令和2年度から企業会計方式を導入することにより、資産、負債及び資本の構成状況等を的確に把握し、より計画的な財政マネジメントを実施していきたい。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</si>
</sst>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79-451E-A458-AB8B076208C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C679-451E-A458-AB8B076208C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E-4EBE-A01F-B478356D08C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6D5E-4EBE-A01F-B478356D08C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93.65</c:v>
                </c:pt>
                <c:pt idx="1">
                  <c:v>94.45</c:v>
                </c:pt>
                <c:pt idx="2">
                  <c:v>95.29</c:v>
                </c:pt>
                <c:pt idx="3">
                  <c:v>95.21</c:v>
                </c:pt>
                <c:pt idx="4">
                  <c:v>95.93</c:v>
                </c:pt>
              </c:numCache>
            </c:numRef>
          </c:val>
          <c:extLst>
            <c:ext xmlns:c16="http://schemas.microsoft.com/office/drawing/2014/chart" uri="{C3380CC4-5D6E-409C-BE32-E72D297353CC}">
              <c16:uniqueId val="{00000000-D62E-4E5F-9A5F-B3BBCF73F6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D62E-4E5F-9A5F-B3BBCF73F6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88.86</c:v>
                </c:pt>
                <c:pt idx="1">
                  <c:v>86.5</c:v>
                </c:pt>
                <c:pt idx="2">
                  <c:v>87.19</c:v>
                </c:pt>
                <c:pt idx="3">
                  <c:v>88.41</c:v>
                </c:pt>
                <c:pt idx="4">
                  <c:v>90.49</c:v>
                </c:pt>
              </c:numCache>
            </c:numRef>
          </c:val>
          <c:extLst>
            <c:ext xmlns:c16="http://schemas.microsoft.com/office/drawing/2014/chart" uri="{C3380CC4-5D6E-409C-BE32-E72D297353CC}">
              <c16:uniqueId val="{00000000-134A-464D-B048-050899276DE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4A-464D-B048-050899276DE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D5-4A95-A8E3-2EFA38147D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5-4A95-A8E3-2EFA38147D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4-4F1A-871E-785371278A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4-4F1A-871E-785371278A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F9-4569-92D4-DD445472A62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F9-4569-92D4-DD445472A62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29-4243-B26B-6950BAA205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9-4243-B26B-6950BAA205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937.59</c:v>
                </c:pt>
                <c:pt idx="1">
                  <c:v>963.42</c:v>
                </c:pt>
                <c:pt idx="2">
                  <c:v>810.33</c:v>
                </c:pt>
                <c:pt idx="3">
                  <c:v>680.17</c:v>
                </c:pt>
                <c:pt idx="4">
                  <c:v>561.44000000000005</c:v>
                </c:pt>
              </c:numCache>
            </c:numRef>
          </c:val>
          <c:extLst>
            <c:ext xmlns:c16="http://schemas.microsoft.com/office/drawing/2014/chart" uri="{C3380CC4-5D6E-409C-BE32-E72D297353CC}">
              <c16:uniqueId val="{00000000-5F3B-4011-AC78-4E5292F3C5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5F3B-4011-AC78-4E5292F3C5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76.569999999999993</c:v>
                </c:pt>
                <c:pt idx="1">
                  <c:v>73.099999999999994</c:v>
                </c:pt>
                <c:pt idx="2">
                  <c:v>79.05</c:v>
                </c:pt>
                <c:pt idx="3">
                  <c:v>88.53</c:v>
                </c:pt>
                <c:pt idx="4">
                  <c:v>89.31</c:v>
                </c:pt>
              </c:numCache>
            </c:numRef>
          </c:val>
          <c:extLst>
            <c:ext xmlns:c16="http://schemas.microsoft.com/office/drawing/2014/chart" uri="{C3380CC4-5D6E-409C-BE32-E72D297353CC}">
              <c16:uniqueId val="{00000000-4A66-41B7-88B7-76AD1A0C0F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4A66-41B7-88B7-76AD1A0C0F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255.92</c:v>
                </c:pt>
                <c:pt idx="1">
                  <c:v>270.43</c:v>
                </c:pt>
                <c:pt idx="2">
                  <c:v>249.64</c:v>
                </c:pt>
                <c:pt idx="3">
                  <c:v>223.41</c:v>
                </c:pt>
                <c:pt idx="4">
                  <c:v>221.11</c:v>
                </c:pt>
              </c:numCache>
            </c:numRef>
          </c:val>
          <c:extLst>
            <c:ext xmlns:c16="http://schemas.microsoft.com/office/drawing/2014/chart" uri="{C3380CC4-5D6E-409C-BE32-E72D297353CC}">
              <c16:uniqueId val="{00000000-BA39-4867-A301-BE24DBEDBB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BA39-4867-A301-BE24DBEDBB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香川県　善通寺市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32389</v>
      </c>
      <c r="AM8" s="51"/>
      <c r="AN8" s="51"/>
      <c r="AO8" s="51"/>
      <c r="AP8" s="51"/>
      <c r="AQ8" s="51"/>
      <c r="AR8" s="51"/>
      <c r="AS8" s="51"/>
      <c r="AT8" s="46">
        <f>データ!T6</f>
        <v>39.93</v>
      </c>
      <c r="AU8" s="46"/>
      <c r="AV8" s="46"/>
      <c r="AW8" s="46"/>
      <c r="AX8" s="46"/>
      <c r="AY8" s="46"/>
      <c r="AZ8" s="46"/>
      <c r="BA8" s="46"/>
      <c r="BB8" s="46">
        <f>データ!U6</f>
        <v>811.14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59.58</v>
      </c>
      <c r="Q10" s="46"/>
      <c r="R10" s="46"/>
      <c r="S10" s="46"/>
      <c r="T10" s="46"/>
      <c r="U10" s="46"/>
      <c r="V10" s="46"/>
      <c r="W10" s="46">
        <f>データ!Q6</f>
        <v>83.1</v>
      </c>
      <c r="X10" s="46"/>
      <c r="Y10" s="46"/>
      <c r="Z10" s="46"/>
      <c r="AA10" s="46"/>
      <c r="AB10" s="46"/>
      <c r="AC10" s="46"/>
      <c r="AD10" s="51">
        <f>データ!R6</f>
        <v>3130</v>
      </c>
      <c r="AE10" s="51"/>
      <c r="AF10" s="51"/>
      <c r="AG10" s="51"/>
      <c r="AH10" s="51"/>
      <c r="AI10" s="51"/>
      <c r="AJ10" s="51"/>
      <c r="AK10" s="2"/>
      <c r="AL10" s="51">
        <f>データ!V6</f>
        <v>19103</v>
      </c>
      <c r="AM10" s="51"/>
      <c r="AN10" s="51"/>
      <c r="AO10" s="51"/>
      <c r="AP10" s="51"/>
      <c r="AQ10" s="51"/>
      <c r="AR10" s="51"/>
      <c r="AS10" s="51"/>
      <c r="AT10" s="46">
        <f>データ!W6</f>
        <v>7.94</v>
      </c>
      <c r="AU10" s="46"/>
      <c r="AV10" s="46"/>
      <c r="AW10" s="46"/>
      <c r="AX10" s="46"/>
      <c r="AY10" s="46"/>
      <c r="AZ10" s="46"/>
      <c r="BA10" s="46"/>
      <c r="BB10" s="46">
        <f>データ!X6</f>
        <v>2405.92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45</v>
      </c>
      <c r="O86" s="26" t="str">
        <f>データ!EO6</f>
        <v>【0.23】</v>
      </c>
    </row>
  </sheetData>
  <sheetProtection algorithmName="SHA-512" hashValue="VmXj6N4vg8abMkFSY3iRWuGdkgxCb6iQaXb2kDhEbW5a4vIMa+2Xm8RNMdpcUZs0/OGEVKX0iqM182yS/cJwQQ==" saltValue="95sm/QlBFL9sf/Tl0t7hx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372048</v>
      </c>
      <c r="D6" s="33">
        <f t="shared" si="3"/>
        <v>47</v>
      </c>
      <c r="E6" s="33">
        <f t="shared" si="3"/>
        <v>17</v>
      </c>
      <c r="F6" s="33">
        <f t="shared" si="3"/>
        <v>1</v>
      </c>
      <c r="G6" s="33">
        <f t="shared" si="3"/>
        <v>0</v>
      </c>
      <c r="H6" s="33" t="str">
        <f t="shared" si="3"/>
        <v>香川県　善通寺市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59.58</v>
      </c>
      <c r="Q6" s="34">
        <f t="shared" si="3"/>
        <v>83.1</v>
      </c>
      <c r="R6" s="34">
        <f t="shared" si="3"/>
        <v>3130</v>
      </c>
      <c r="S6" s="34">
        <f t="shared" si="3"/>
        <v>32389</v>
      </c>
      <c r="T6" s="34">
        <f t="shared" si="3"/>
        <v>39.93</v>
      </c>
      <c r="U6" s="34">
        <f t="shared" si="3"/>
        <v>811.14</v>
      </c>
      <c r="V6" s="34">
        <f t="shared" si="3"/>
        <v>19103</v>
      </c>
      <c r="W6" s="34">
        <f t="shared" si="3"/>
        <v>7.94</v>
      </c>
      <c r="X6" s="34">
        <f t="shared" si="3"/>
        <v>2405.92</v>
      </c>
      <c r="Y6" s="35">
        <f>IF(Y7="",NA(),Y7)</f>
        <v>88.86</v>
      </c>
      <c r="Z6" s="35">
        <f t="shared" ref="Z6:AH6" si="4">IF(Z7="",NA(),Z7)</f>
        <v>86.5</v>
      </c>
      <c r="AA6" s="35">
        <f t="shared" si="4"/>
        <v>87.19</v>
      </c>
      <c r="AB6" s="35">
        <f t="shared" si="4"/>
        <v>88.41</v>
      </c>
      <c r="AC6" s="35">
        <f t="shared" si="4"/>
        <v>90.49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937.59</v>
      </c>
      <c r="BG6" s="35">
        <f t="shared" ref="BG6:BO6" si="7">IF(BG7="",NA(),BG7)</f>
        <v>963.42</v>
      </c>
      <c r="BH6" s="35">
        <f t="shared" si="7"/>
        <v>810.33</v>
      </c>
      <c r="BI6" s="35">
        <f t="shared" si="7"/>
        <v>680.17</v>
      </c>
      <c r="BJ6" s="35">
        <f t="shared" si="7"/>
        <v>561.44000000000005</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76.569999999999993</v>
      </c>
      <c r="BR6" s="35">
        <f t="shared" ref="BR6:BZ6" si="8">IF(BR7="",NA(),BR7)</f>
        <v>73.099999999999994</v>
      </c>
      <c r="BS6" s="35">
        <f t="shared" si="8"/>
        <v>79.05</v>
      </c>
      <c r="BT6" s="35">
        <f t="shared" si="8"/>
        <v>88.53</v>
      </c>
      <c r="BU6" s="35">
        <f t="shared" si="8"/>
        <v>89.31</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255.92</v>
      </c>
      <c r="CC6" s="35">
        <f t="shared" ref="CC6:CK6" si="9">IF(CC7="",NA(),CC7)</f>
        <v>270.43</v>
      </c>
      <c r="CD6" s="35">
        <f t="shared" si="9"/>
        <v>249.64</v>
      </c>
      <c r="CE6" s="35">
        <f t="shared" si="9"/>
        <v>223.41</v>
      </c>
      <c r="CF6" s="35">
        <f t="shared" si="9"/>
        <v>221.11</v>
      </c>
      <c r="CG6" s="35">
        <f t="shared" si="9"/>
        <v>248.89</v>
      </c>
      <c r="CH6" s="35">
        <f t="shared" si="9"/>
        <v>250.84</v>
      </c>
      <c r="CI6" s="35">
        <f t="shared" si="9"/>
        <v>235.61</v>
      </c>
      <c r="CJ6" s="35">
        <f t="shared" si="9"/>
        <v>216.21</v>
      </c>
      <c r="CK6" s="35">
        <f t="shared" si="9"/>
        <v>220.31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50.24</v>
      </c>
      <c r="CV6" s="35">
        <f t="shared" si="10"/>
        <v>49.68</v>
      </c>
      <c r="CW6" s="34" t="str">
        <f>IF(CW7="","",IF(CW7="-","【-】","【"&amp;SUBSTITUTE(TEXT(CW7,"#,##0.00"),"-","△")&amp;"】"))</f>
        <v>【58.98】</v>
      </c>
      <c r="CX6" s="35">
        <f>IF(CX7="",NA(),CX7)</f>
        <v>93.65</v>
      </c>
      <c r="CY6" s="35">
        <f t="shared" ref="CY6:DG6" si="11">IF(CY7="",NA(),CY7)</f>
        <v>94.45</v>
      </c>
      <c r="CZ6" s="35">
        <f t="shared" si="11"/>
        <v>95.29</v>
      </c>
      <c r="DA6" s="35">
        <f t="shared" si="11"/>
        <v>95.21</v>
      </c>
      <c r="DB6" s="35">
        <f t="shared" si="11"/>
        <v>95.93</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372048</v>
      </c>
      <c r="D7" s="37">
        <v>47</v>
      </c>
      <c r="E7" s="37">
        <v>17</v>
      </c>
      <c r="F7" s="37">
        <v>1</v>
      </c>
      <c r="G7" s="37">
        <v>0</v>
      </c>
      <c r="H7" s="37" t="s">
        <v>99</v>
      </c>
      <c r="I7" s="37" t="s">
        <v>100</v>
      </c>
      <c r="J7" s="37" t="s">
        <v>101</v>
      </c>
      <c r="K7" s="37" t="s">
        <v>102</v>
      </c>
      <c r="L7" s="37" t="s">
        <v>103</v>
      </c>
      <c r="M7" s="37" t="s">
        <v>104</v>
      </c>
      <c r="N7" s="38" t="s">
        <v>105</v>
      </c>
      <c r="O7" s="38" t="s">
        <v>106</v>
      </c>
      <c r="P7" s="38">
        <v>59.58</v>
      </c>
      <c r="Q7" s="38">
        <v>83.1</v>
      </c>
      <c r="R7" s="38">
        <v>3130</v>
      </c>
      <c r="S7" s="38">
        <v>32389</v>
      </c>
      <c r="T7" s="38">
        <v>39.93</v>
      </c>
      <c r="U7" s="38">
        <v>811.14</v>
      </c>
      <c r="V7" s="38">
        <v>19103</v>
      </c>
      <c r="W7" s="38">
        <v>7.94</v>
      </c>
      <c r="X7" s="38">
        <v>2405.92</v>
      </c>
      <c r="Y7" s="38">
        <v>88.86</v>
      </c>
      <c r="Z7" s="38">
        <v>86.5</v>
      </c>
      <c r="AA7" s="38">
        <v>87.19</v>
      </c>
      <c r="AB7" s="38">
        <v>88.41</v>
      </c>
      <c r="AC7" s="38">
        <v>90.49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937.59</v>
      </c>
      <c r="BG7" s="38">
        <v>963.42</v>
      </c>
      <c r="BH7" s="38">
        <v>810.33</v>
      </c>
      <c r="BI7" s="38">
        <v>680.17</v>
      </c>
      <c r="BJ7" s="38">
        <v>561.44000000000005</v>
      </c>
      <c r="BK7" s="38">
        <v>1203.71</v>
      </c>
      <c r="BL7" s="38">
        <v>1162.3599999999999</v>
      </c>
      <c r="BM7" s="38">
        <v>1047.6500000000001</v>
      </c>
      <c r="BN7" s="38">
        <v>1124.26</v>
      </c>
      <c r="BO7" s="38">
        <v>1048.23</v>
      </c>
      <c r="BP7" s="38">
        <v>682.78</v>
      </c>
      <c r="BQ7" s="38">
        <v>76.569999999999993</v>
      </c>
      <c r="BR7" s="38">
        <v>73.099999999999994</v>
      </c>
      <c r="BS7" s="38">
        <v>79.05</v>
      </c>
      <c r="BT7" s="38">
        <v>88.53</v>
      </c>
      <c r="BU7" s="38">
        <v>89.31</v>
      </c>
      <c r="BV7" s="38">
        <v>69.739999999999995</v>
      </c>
      <c r="BW7" s="38">
        <v>68.209999999999994</v>
      </c>
      <c r="BX7" s="38">
        <v>74.040000000000006</v>
      </c>
      <c r="BY7" s="38">
        <v>80.58</v>
      </c>
      <c r="BZ7" s="38">
        <v>78.92</v>
      </c>
      <c r="CA7" s="38">
        <v>100.91</v>
      </c>
      <c r="CB7" s="38">
        <v>255.92</v>
      </c>
      <c r="CC7" s="38">
        <v>270.43</v>
      </c>
      <c r="CD7" s="38">
        <v>249.64</v>
      </c>
      <c r="CE7" s="38">
        <v>223.41</v>
      </c>
      <c r="CF7" s="38">
        <v>221.11</v>
      </c>
      <c r="CG7" s="38">
        <v>248.89</v>
      </c>
      <c r="CH7" s="38">
        <v>250.84</v>
      </c>
      <c r="CI7" s="38">
        <v>235.61</v>
      </c>
      <c r="CJ7" s="38">
        <v>216.21</v>
      </c>
      <c r="CK7" s="38">
        <v>220.31</v>
      </c>
      <c r="CL7" s="38">
        <v>136.86000000000001</v>
      </c>
      <c r="CM7" s="38" t="s">
        <v>105</v>
      </c>
      <c r="CN7" s="38" t="s">
        <v>105</v>
      </c>
      <c r="CO7" s="38" t="s">
        <v>105</v>
      </c>
      <c r="CP7" s="38" t="s">
        <v>105</v>
      </c>
      <c r="CQ7" s="38" t="s">
        <v>105</v>
      </c>
      <c r="CR7" s="38">
        <v>49.89</v>
      </c>
      <c r="CS7" s="38">
        <v>49.39</v>
      </c>
      <c r="CT7" s="38">
        <v>49.25</v>
      </c>
      <c r="CU7" s="38">
        <v>50.24</v>
      </c>
      <c r="CV7" s="38">
        <v>49.68</v>
      </c>
      <c r="CW7" s="38">
        <v>58.98</v>
      </c>
      <c r="CX7" s="38">
        <v>93.65</v>
      </c>
      <c r="CY7" s="38">
        <v>94.45</v>
      </c>
      <c r="CZ7" s="38">
        <v>95.29</v>
      </c>
      <c r="DA7" s="38">
        <v>95.21</v>
      </c>
      <c r="DB7" s="38">
        <v>95.93</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42">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2019-12-05T05:07:06Z</dcterms:created>
  <dcterms:modified xsi:type="dcterms:W3CDTF">2020-01-16T06:33:41Z</dcterms:modified>
  <cp:category/>
</cp:coreProperties>
</file>