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0 業務係\80 経営比較分析表\R1年度分\"/>
    </mc:Choice>
  </mc:AlternateContent>
  <workbookProtection workbookAlgorithmName="SHA-512" workbookHashValue="S3i0Rip6iSMnHtzWHhpyIPFA4uwJDhM2wsOHFM1h3dyfHbIpKz+2z78d9OH2RsTK8BOwKsS+6A0xA8fYN0zQbg==" workbookSaltValue="wIgvZFlwtA7UUn79Xd3B8Q==" workbookSpinCount="100000" lockStructure="1"/>
  <bookViews>
    <workbookView xWindow="0" yWindow="0" windowWidth="24000" windowHeight="106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W10" i="4"/>
  <c r="P10" i="4"/>
  <c r="BB8" i="4"/>
  <c r="AT8" i="4"/>
  <c r="AD8" i="4"/>
  <c r="W8" i="4"/>
  <c r="B8" i="4"/>
  <c r="B6"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<sst xmlns="http://schemas.openxmlformats.org/spreadsheetml/2006/main" count="241" uniqueCount="121">
  <si>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</si>
  <si>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</si>
  <si>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</si>
  <si>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</si>
  <si>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</si>
  <si>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</si>
  <si>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</si>
  <si>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</si>
  <si>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</si>
  <si>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</si>
  <si>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</si>
  <si>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</si>
  <si>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</si>
  <si>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</si>
  <si>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</si>
  <si>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</si>
  <si>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</si>
  <si>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</si>
  <si>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</si>
  <si>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</si>
  <si>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</si>
  <si>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</si>
  <si>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</si>
  <si>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</si>
  <si>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</si>
  <si>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</si>
  <si>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</si>
  <si>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</si>
  <si>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</si>
  <si>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</si>
  <si>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</si>
  <si>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</si>
  <si>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</si>
  <si>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</si>
  <si>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</si>
  <si>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</si>
  <si>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</si>
  <si>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</si>
  <si>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</si>
  <si>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</si>
  <si>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</si>
  <si>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</si>
  <si>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</si>
  <si>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</si>
  <si>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</si>
  <si>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</si>
  <si>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</si>
  <si>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</si>
  <si>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</si>
  <si>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</si>
  <si>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</si>
  <si>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</si>
  <si>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</si>
  <si>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</si>
  <si>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</si>
  <si>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</si>
  <si>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</si>
  <si>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</si>
  <si>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</si>
  <si>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</si>
  <si>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</si>
  <si>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</si>
  <si>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</si>
  <si>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</si>
  <si>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</si>
  <si>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</si>
  <si>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</si>
  <si>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</si>
  <si>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</si>
  <si>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</si>
  <si>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</si>
  <si>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</si>
  <si>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</si>
  <si>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</si>
  <si>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</si>
  <si>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</si>
  <si>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</si>
  <si>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</si>
  <si>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</si>
  <si>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</si>
  <si>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</si>
  <si>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</si>
  <si>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</si>
  <si>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</si>
  <si>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</si>
  <si>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</si>
  <si>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</si>
  <si>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</si>
  <si>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</si>
  <si>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</si>
  <si>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</si>
  <si>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</si>
  <si>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</si>
  <si>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</si>
  <si>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</si>
  <si>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</si>
  <si>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</si>
  <si>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</si>
  <si>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</si>
  <si>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</si>
  <si>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</si>
  <si>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</si>
  <si>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</si>
  <si>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</si>
  <si>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</si>
  <si>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</si>
  <si>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</si>
  <si>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</si>
  <si>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</si>
  <si>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</si>
  <si>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</si>
  <si>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</si>
  <si>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</si>
  <si>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</si>
  <si>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</si>
  <si>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</si>
  <si>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</si>
  <si>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</si>
  <si>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令和元年度の使用料収入は打切決算により減額となったが、一般会計からの繰入金の増額により、総収益は増加した。また、中讃流域下水道維持管理負担金や地方公営企業法適用移行事業費等の減額に伴い総費用が減少した結果、収益的収支比率は、4.02ポイント上昇している。
企業債残高対事業規模比率は、前年と同様に類似団体の平均値を下回っているが、令和３年度が償還ピーク（元金）となっており、当分、大きな負担が継続する見通しとなっている。今後、大幅な事業拡張は予定しておらず、整備費は低調となると思われるが、人口減少等に応じて使用料収入が逓減するものと見込んでおり、厳しい経営状況が続くものと想定している。
</t>
    <rPh sb="19" eb="21">
      <t>ゲンガク</t>
    </rPh>
    <phoneticPr fontId="4"/>
  </si>
  <si>
    <t>本市の下水道事業は、平成2年12月から供用を開始し、未だ管渠の耐用年数を経過していないことから、本格的な更新工事は行っておらず、管渠改善率は０％となっている。企業会計適用による、固定資産台帳を整備することにより経過年数ごとの管理を的確に行い、財政上の観点からも計画的な管渠更新計画を検討していきたい。</t>
    <rPh sb="79" eb="81">
      <t>キギョウ</t>
    </rPh>
    <rPh sb="81" eb="83">
      <t>カイケイ</t>
    </rPh>
    <rPh sb="83" eb="85">
      <t>テキヨウ</t>
    </rPh>
    <phoneticPr fontId="4"/>
  </si>
  <si>
    <t xml:space="preserve">当面の間、地方債の償還が大きな負担となっており、今後は官庁会計による財政収支計画を踏まえて平成28年度に策定した経営戦略を公営企業会計の観点から見直し、令和2年度に改定した経営戦略（令和3年度～令和12年度）に基づき計画的な財政運営を図り、安定経営を実現していきたい。
</t>
    <rPh sb="24" eb="26">
      <t>コンゴ</t>
    </rPh>
    <rPh sb="27" eb="29">
      <t>カンチョウ</t>
    </rPh>
    <rPh sb="29" eb="31">
      <t>カイケイ</t>
    </rPh>
    <rPh sb="34" eb="36">
      <t>ザイセイ</t>
    </rPh>
    <rPh sb="36" eb="38">
      <t>シュウシ</t>
    </rPh>
    <rPh sb="38" eb="40">
      <t>ケイカク</t>
    </rPh>
    <rPh sb="41" eb="42">
      <t>フ</t>
    </rPh>
    <rPh sb="45" eb="47">
      <t>ヘイセイ</t>
    </rPh>
    <rPh sb="61" eb="63">
      <t>コウエイ</t>
    </rPh>
    <rPh sb="63" eb="65">
      <t>キギョウ</t>
    </rPh>
    <rPh sb="65" eb="67">
      <t>カイケイ</t>
    </rPh>
    <rPh sb="68" eb="70">
      <t>カンテン</t>
    </rPh>
    <rPh sb="72" eb="74">
      <t>ミナオ</t>
    </rPh>
    <rPh sb="76" eb="78">
      <t>レイワ</t>
    </rPh>
    <rPh sb="79" eb="81">
      <t>ネンド</t>
    </rPh>
    <rPh sb="82" eb="84">
      <t>カイテイ</t>
    </rPh>
    <rPh sb="91" eb="93">
      <t>レイワ</t>
    </rPh>
    <rPh sb="94" eb="96">
      <t>ネンド</t>
    </rPh>
    <rPh sb="97" eb="99">
      <t>レイワ</t>
    </rPh>
    <rPh sb="101" eb="103">
      <t>ネンド</t>
    </rPh>
    <rPh sb="105" eb="10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</si>
</sst>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EE-41D3-AB0C-C3DA8E64BD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D9EE-41D3-AB0C-C3DA8E64BD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B4-4075-B50B-AF62A60F2B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85B4-4075-B50B-AF62A60F2B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94.45</c:v>
                </c:pt>
                <c:pt idx="1">
                  <c:v>95.29</c:v>
                </c:pt>
                <c:pt idx="2">
                  <c:v>95.21</c:v>
                </c:pt>
                <c:pt idx="3">
                  <c:v>95.93</c:v>
                </c:pt>
                <c:pt idx="4">
                  <c:v>97.11</c:v>
                </c:pt>
              </c:numCache>
            </c:numRef>
          </c:val>
          <c:extLst>
            <c:ext xmlns:c16="http://schemas.microsoft.com/office/drawing/2014/chart" uri="{C3380CC4-5D6E-409C-BE32-E72D297353CC}">
              <c16:uniqueId val="{00000000-1173-4A28-AAFF-C599EFB0225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1173-4A28-AAFF-C599EFB0225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86.5</c:v>
                </c:pt>
                <c:pt idx="1">
                  <c:v>87.19</c:v>
                </c:pt>
                <c:pt idx="2">
                  <c:v>88.41</c:v>
                </c:pt>
                <c:pt idx="3">
                  <c:v>90.49</c:v>
                </c:pt>
                <c:pt idx="4">
                  <c:v>94.51</c:v>
                </c:pt>
              </c:numCache>
            </c:numRef>
          </c:val>
          <c:extLst>
            <c:ext xmlns:c16="http://schemas.microsoft.com/office/drawing/2014/chart" uri="{C3380CC4-5D6E-409C-BE32-E72D297353CC}">
              <c16:uniqueId val="{00000000-0045-4420-A814-971E0210C4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45-4420-A814-971E0210C4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3C-44DA-82A7-7EF8F566A88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3C-44DA-82A7-7EF8F566A88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49-45EB-998A-C0415183C62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49-45EB-998A-C0415183C62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8-4EBB-8F52-44F63E2E673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8-4EBB-8F52-44F63E2E673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5C-4FBE-A40F-AE43982970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5C-4FBE-A40F-AE43982970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963.42</c:v>
                </c:pt>
                <c:pt idx="1">
                  <c:v>810.33</c:v>
                </c:pt>
                <c:pt idx="2">
                  <c:v>680.17</c:v>
                </c:pt>
                <c:pt idx="3">
                  <c:v>561.44000000000005</c:v>
                </c:pt>
                <c:pt idx="4">
                  <c:v>469.4</c:v>
                </c:pt>
              </c:numCache>
            </c:numRef>
          </c:val>
          <c:extLst>
            <c:ext xmlns:c16="http://schemas.microsoft.com/office/drawing/2014/chart" uri="{C3380CC4-5D6E-409C-BE32-E72D297353CC}">
              <c16:uniqueId val="{00000000-6EDD-4D52-AD5D-4EA78FC628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6EDD-4D52-AD5D-4EA78FC628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73.099999999999994</c:v>
                </c:pt>
                <c:pt idx="1">
                  <c:v>79.05</c:v>
                </c:pt>
                <c:pt idx="2">
                  <c:v>88.53</c:v>
                </c:pt>
                <c:pt idx="3">
                  <c:v>89.31</c:v>
                </c:pt>
                <c:pt idx="4">
                  <c:v>94.42</c:v>
                </c:pt>
              </c:numCache>
            </c:numRef>
          </c:val>
          <c:extLst>
            <c:ext xmlns:c16="http://schemas.microsoft.com/office/drawing/2014/chart" uri="{C3380CC4-5D6E-409C-BE32-E72D297353CC}">
              <c16:uniqueId val="{00000000-7C24-4759-B71B-6212C499BB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7C24-4759-B71B-6212C499BB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270.43</c:v>
                </c:pt>
                <c:pt idx="1">
                  <c:v>249.64</c:v>
                </c:pt>
                <c:pt idx="2">
                  <c:v>223.41</c:v>
                </c:pt>
                <c:pt idx="3">
                  <c:v>221.11</c:v>
                </c:pt>
                <c:pt idx="4">
                  <c:v>189.9</c:v>
                </c:pt>
              </c:numCache>
            </c:numRef>
          </c:val>
          <c:extLst>
            <c:ext xmlns:c16="http://schemas.microsoft.com/office/drawing/2014/chart" uri="{C3380CC4-5D6E-409C-BE32-E72D297353CC}">
              <c16:uniqueId val="{00000000-90D2-4B40-BBFD-EECB9EB011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90D2-4B40-BBFD-EECB9EB011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7" zoomScaleNormal="100" workbookViewId="0">
      <selection activeCell="BE88" sqref="BE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香川県　善通寺市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32023</v>
      </c>
      <c r="AM8" s="51"/>
      <c r="AN8" s="51"/>
      <c r="AO8" s="51"/>
      <c r="AP8" s="51"/>
      <c r="AQ8" s="51"/>
      <c r="AR8" s="51"/>
      <c r="AS8" s="51"/>
      <c r="AT8" s="46">
        <f>データ!T6</f>
        <v>39.93</v>
      </c>
      <c r="AU8" s="46"/>
      <c r="AV8" s="46"/>
      <c r="AW8" s="46"/>
      <c r="AX8" s="46"/>
      <c r="AY8" s="46"/>
      <c r="AZ8" s="46"/>
      <c r="BA8" s="46"/>
      <c r="BB8" s="46">
        <f>データ!U6</f>
        <v>801.98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59.68</v>
      </c>
      <c r="Q10" s="46"/>
      <c r="R10" s="46"/>
      <c r="S10" s="46"/>
      <c r="T10" s="46"/>
      <c r="U10" s="46"/>
      <c r="V10" s="46"/>
      <c r="W10" s="46">
        <f>データ!Q6</f>
        <v>89.59</v>
      </c>
      <c r="X10" s="46"/>
      <c r="Y10" s="46"/>
      <c r="Z10" s="46"/>
      <c r="AA10" s="46"/>
      <c r="AB10" s="46"/>
      <c r="AC10" s="46"/>
      <c r="AD10" s="51">
        <f>データ!R6</f>
        <v>3190</v>
      </c>
      <c r="AE10" s="51"/>
      <c r="AF10" s="51"/>
      <c r="AG10" s="51"/>
      <c r="AH10" s="51"/>
      <c r="AI10" s="51"/>
      <c r="AJ10" s="51"/>
      <c r="AK10" s="2"/>
      <c r="AL10" s="51">
        <f>データ!V6</f>
        <v>18888</v>
      </c>
      <c r="AM10" s="51"/>
      <c r="AN10" s="51"/>
      <c r="AO10" s="51"/>
      <c r="AP10" s="51"/>
      <c r="AQ10" s="51"/>
      <c r="AR10" s="51"/>
      <c r="AS10" s="51"/>
      <c r="AT10" s="46">
        <f>データ!W6</f>
        <v>8.01</v>
      </c>
      <c r="AU10" s="46"/>
      <c r="AV10" s="46"/>
      <c r="AW10" s="46"/>
      <c r="AX10" s="46"/>
      <c r="AY10" s="46"/>
      <c r="AZ10" s="46"/>
      <c r="BA10" s="46"/>
      <c r="BB10" s="46">
        <f>データ!X6</f>
        <v>2358.0500000000002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8zCIL5AhJ7Vukd9ZTnjmiUblsVwtXNEdEgvecdeCFokPfo8BWfOBdbOfVGYnDHX6TxII+5EOQWEZqeJK4+v9Qw==" saltValue="iNixL84HtSTT+12gBzcA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372048</v>
      </c>
      <c r="D6" s="33">
        <f t="shared" si="3"/>
        <v>47</v>
      </c>
      <c r="E6" s="33">
        <f t="shared" si="3"/>
        <v>17</v>
      </c>
      <c r="F6" s="33">
        <f t="shared" si="3"/>
        <v>1</v>
      </c>
      <c r="G6" s="33">
        <f t="shared" si="3"/>
        <v>0</v>
      </c>
      <c r="H6" s="33" t="str">
        <f t="shared" si="3"/>
        <v>香川県　善通寺市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59.68</v>
      </c>
      <c r="Q6" s="34">
        <f t="shared" si="3"/>
        <v>89.59</v>
      </c>
      <c r="R6" s="34">
        <f t="shared" si="3"/>
        <v>3190</v>
      </c>
      <c r="S6" s="34">
        <f t="shared" si="3"/>
        <v>32023</v>
      </c>
      <c r="T6" s="34">
        <f t="shared" si="3"/>
        <v>39.93</v>
      </c>
      <c r="U6" s="34">
        <f t="shared" si="3"/>
        <v>801.98</v>
      </c>
      <c r="V6" s="34">
        <f t="shared" si="3"/>
        <v>18888</v>
      </c>
      <c r="W6" s="34">
        <f t="shared" si="3"/>
        <v>8.01</v>
      </c>
      <c r="X6" s="34">
        <f t="shared" si="3"/>
        <v>2358.0500000000002</v>
      </c>
      <c r="Y6" s="35">
        <f>IF(Y7="",NA(),Y7)</f>
        <v>86.5</v>
      </c>
      <c r="Z6" s="35">
        <f t="shared" ref="Z6:AH6" si="4">IF(Z7="",NA(),Z7)</f>
        <v>87.19</v>
      </c>
      <c r="AA6" s="35">
        <f t="shared" si="4"/>
        <v>88.41</v>
      </c>
      <c r="AB6" s="35">
        <f t="shared" si="4"/>
        <v>90.49</v>
      </c>
      <c r="AC6" s="35">
        <f t="shared" si="4"/>
        <v>94.51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963.42</v>
      </c>
      <c r="BG6" s="35">
        <f t="shared" ref="BG6:BO6" si="7">IF(BG7="",NA(),BG7)</f>
        <v>810.33</v>
      </c>
      <c r="BH6" s="35">
        <f t="shared" si="7"/>
        <v>680.17</v>
      </c>
      <c r="BI6" s="35">
        <f t="shared" si="7"/>
        <v>561.44000000000005</v>
      </c>
      <c r="BJ6" s="35">
        <f t="shared" si="7"/>
        <v>469.4</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73.099999999999994</v>
      </c>
      <c r="BR6" s="35">
        <f t="shared" ref="BR6:BZ6" si="8">IF(BR7="",NA(),BR7)</f>
        <v>79.05</v>
      </c>
      <c r="BS6" s="35">
        <f t="shared" si="8"/>
        <v>88.53</v>
      </c>
      <c r="BT6" s="35">
        <f t="shared" si="8"/>
        <v>89.31</v>
      </c>
      <c r="BU6" s="35">
        <f t="shared" si="8"/>
        <v>94.42</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270.43</v>
      </c>
      <c r="CC6" s="35">
        <f t="shared" ref="CC6:CK6" si="9">IF(CC7="",NA(),CC7)</f>
        <v>249.64</v>
      </c>
      <c r="CD6" s="35">
        <f t="shared" si="9"/>
        <v>223.41</v>
      </c>
      <c r="CE6" s="35">
        <f t="shared" si="9"/>
        <v>221.11</v>
      </c>
      <c r="CF6" s="35">
        <f t="shared" si="9"/>
        <v>189.9</v>
      </c>
      <c r="CG6" s="35">
        <f t="shared" si="9"/>
        <v>250.84</v>
      </c>
      <c r="CH6" s="35">
        <f t="shared" si="9"/>
        <v>235.61</v>
      </c>
      <c r="CI6" s="35">
        <f t="shared" si="9"/>
        <v>216.21</v>
      </c>
      <c r="CJ6" s="35">
        <f t="shared" si="9"/>
        <v>220.31</v>
      </c>
      <c r="CK6" s="35">
        <f t="shared" si="9"/>
        <v>230.95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49.39</v>
      </c>
      <c r="CS6" s="35">
        <f t="shared" si="10"/>
        <v>49.25</v>
      </c>
      <c r="CT6" s="35">
        <f t="shared" si="10"/>
        <v>50.24</v>
      </c>
      <c r="CU6" s="35">
        <f t="shared" si="10"/>
        <v>49.68</v>
      </c>
      <c r="CV6" s="35">
        <f t="shared" si="10"/>
        <v>49.27</v>
      </c>
      <c r="CW6" s="34" t="str">
        <f>IF(CW7="","",IF(CW7="-","【-】","【"&amp;SUBSTITUTE(TEXT(CW7,"#,##0.00"),"-","△")&amp;"】"))</f>
        <v>【59.64】</v>
      </c>
      <c r="CX6" s="35">
        <f>IF(CX7="",NA(),CX7)</f>
        <v>94.45</v>
      </c>
      <c r="CY6" s="35">
        <f t="shared" ref="CY6:DG6" si="11">IF(CY7="",NA(),CY7)</f>
        <v>95.29</v>
      </c>
      <c r="CZ6" s="35">
        <f t="shared" si="11"/>
        <v>95.21</v>
      </c>
      <c r="DA6" s="35">
        <f t="shared" si="11"/>
        <v>95.93</v>
      </c>
      <c r="DB6" s="35">
        <f t="shared" si="11"/>
        <v>97.11</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372048</v>
      </c>
      <c r="D7" s="37">
        <v>47</v>
      </c>
      <c r="E7" s="37">
        <v>17</v>
      </c>
      <c r="F7" s="37">
        <v>1</v>
      </c>
      <c r="G7" s="37">
        <v>0</v>
      </c>
      <c r="H7" s="37" t="s">
        <v>98</v>
      </c>
      <c r="I7" s="37" t="s">
        <v>99</v>
      </c>
      <c r="J7" s="37" t="s">
        <v>100</v>
      </c>
      <c r="K7" s="37" t="s">
        <v>101</v>
      </c>
      <c r="L7" s="37" t="s">
        <v>102</v>
      </c>
      <c r="M7" s="37" t="s">
        <v>103</v>
      </c>
      <c r="N7" s="38" t="s">
        <v>104</v>
      </c>
      <c r="O7" s="38" t="s">
        <v>105</v>
      </c>
      <c r="P7" s="38">
        <v>59.68</v>
      </c>
      <c r="Q7" s="38">
        <v>89.59</v>
      </c>
      <c r="R7" s="38">
        <v>3190</v>
      </c>
      <c r="S7" s="38">
        <v>32023</v>
      </c>
      <c r="T7" s="38">
        <v>39.93</v>
      </c>
      <c r="U7" s="38">
        <v>801.98</v>
      </c>
      <c r="V7" s="38">
        <v>18888</v>
      </c>
      <c r="W7" s="38">
        <v>8.01</v>
      </c>
      <c r="X7" s="38">
        <v>2358.0500000000002</v>
      </c>
      <c r="Y7" s="38">
        <v>86.5</v>
      </c>
      <c r="Z7" s="38">
        <v>87.19</v>
      </c>
      <c r="AA7" s="38">
        <v>88.41</v>
      </c>
      <c r="AB7" s="38">
        <v>90.49</v>
      </c>
      <c r="AC7" s="38">
        <v>94.51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963.42</v>
      </c>
      <c r="BG7" s="38">
        <v>810.33</v>
      </c>
      <c r="BH7" s="38">
        <v>680.17</v>
      </c>
      <c r="BI7" s="38">
        <v>561.44000000000005</v>
      </c>
      <c r="BJ7" s="38">
        <v>469.4</v>
      </c>
      <c r="BK7" s="38">
        <v>1162.3599999999999</v>
      </c>
      <c r="BL7" s="38">
        <v>1047.6500000000001</v>
      </c>
      <c r="BM7" s="38">
        <v>1124.26</v>
      </c>
      <c r="BN7" s="38">
        <v>1048.23</v>
      </c>
      <c r="BO7" s="38">
        <v>1130.42</v>
      </c>
      <c r="BP7" s="38">
        <v>682.51</v>
      </c>
      <c r="BQ7" s="38">
        <v>73.099999999999994</v>
      </c>
      <c r="BR7" s="38">
        <v>79.05</v>
      </c>
      <c r="BS7" s="38">
        <v>88.53</v>
      </c>
      <c r="BT7" s="38">
        <v>89.31</v>
      </c>
      <c r="BU7" s="38">
        <v>94.42</v>
      </c>
      <c r="BV7" s="38">
        <v>68.209999999999994</v>
      </c>
      <c r="BW7" s="38">
        <v>74.040000000000006</v>
      </c>
      <c r="BX7" s="38">
        <v>80.58</v>
      </c>
      <c r="BY7" s="38">
        <v>78.92</v>
      </c>
      <c r="BZ7" s="38">
        <v>74.17</v>
      </c>
      <c r="CA7" s="38">
        <v>100.34</v>
      </c>
      <c r="CB7" s="38">
        <v>270.43</v>
      </c>
      <c r="CC7" s="38">
        <v>249.64</v>
      </c>
      <c r="CD7" s="38">
        <v>223.41</v>
      </c>
      <c r="CE7" s="38">
        <v>221.11</v>
      </c>
      <c r="CF7" s="38">
        <v>189.9</v>
      </c>
      <c r="CG7" s="38">
        <v>250.84</v>
      </c>
      <c r="CH7" s="38">
        <v>235.61</v>
      </c>
      <c r="CI7" s="38">
        <v>216.21</v>
      </c>
      <c r="CJ7" s="38">
        <v>220.31</v>
      </c>
      <c r="CK7" s="38">
        <v>230.95</v>
      </c>
      <c r="CL7" s="38">
        <v>136.15</v>
      </c>
      <c r="CM7" s="38" t="s">
        <v>104</v>
      </c>
      <c r="CN7" s="38" t="s">
        <v>104</v>
      </c>
      <c r="CO7" s="38" t="s">
        <v>104</v>
      </c>
      <c r="CP7" s="38" t="s">
        <v>104</v>
      </c>
      <c r="CQ7" s="38" t="s">
        <v>104</v>
      </c>
      <c r="CR7" s="38">
        <v>49.39</v>
      </c>
      <c r="CS7" s="38">
        <v>49.25</v>
      </c>
      <c r="CT7" s="38">
        <v>50.24</v>
      </c>
      <c r="CU7" s="38">
        <v>49.68</v>
      </c>
      <c r="CV7" s="38">
        <v>49.27</v>
      </c>
      <c r="CW7" s="38">
        <v>59.64</v>
      </c>
      <c r="CX7" s="38">
        <v>94.45</v>
      </c>
      <c r="CY7" s="38">
        <v>95.29</v>
      </c>
      <c r="CZ7" s="38">
        <v>95.21</v>
      </c>
      <c r="DA7" s="38">
        <v>95.93</v>
      </c>
      <c r="DB7" s="38">
        <v>97.11</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ZCN120700</cp:lastModifiedBy>
  <cp:lastPrinted>2021-01-30T03:58:24Z</cp:lastPrinted>
  <dcterms:created xsi:type="dcterms:W3CDTF">2020-12-04T02:49:05Z</dcterms:created>
  <dcterms:modified xsi:type="dcterms:W3CDTF">2021-01-30T03:59:00Z</dcterms:modified>
  <cp:category/>
</cp:coreProperties>
</file>